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DieseArbeitsmappe" defaultThemeVersion="166925"/>
  <mc:AlternateContent xmlns:mc="http://schemas.openxmlformats.org/markup-compatibility/2006">
    <mc:Choice Requires="x15">
      <x15ac:absPath xmlns:x15ac="http://schemas.microsoft.com/office/spreadsheetml/2010/11/ac" url="F:\01 UFRW1\T05 B. Buchführung (DOPPIK)\T05 B0. Einführung in die Doppik\UFRW1 FMOD\"/>
    </mc:Choice>
  </mc:AlternateContent>
  <xr:revisionPtr revIDLastSave="0" documentId="13_ncr:1_{41D92E88-1EFD-4A4E-850E-002E857095B3}" xr6:coauthVersionLast="47" xr6:coauthVersionMax="47" xr10:uidLastSave="{00000000-0000-0000-0000-000000000000}"/>
  <bookViews>
    <workbookView xWindow="-120" yWindow="-120" windowWidth="29040" windowHeight="16440" xr2:uid="{00000000-000D-0000-FFFF-FFFF00000000}"/>
  </bookViews>
  <sheets>
    <sheet name="Antworten" sheetId="1" r:id="rId1"/>
  </sheets>
  <definedNames>
    <definedName name="Ankreuzen">Antworten!$C$405:$C$406</definedName>
    <definedName name="AV_F_15">Antworten!$Z$608:$Z$639</definedName>
    <definedName name="D_NAME">Antworten!$C$402</definedName>
    <definedName name="_xlnm.Print_Area" localSheetId="0">Antworten!$A$1:$AF$145,Antworten!$A$147:$AF$398</definedName>
    <definedName name="EK">Antworten!$C$241</definedName>
    <definedName name="EK.">Antworten!$C$294</definedName>
    <definedName name="EK..">Antworten!#REF!</definedName>
    <definedName name="F_12B">Antworten!$K$526:$K$550</definedName>
    <definedName name="F_16">Antworten!$K$580:$K$605</definedName>
    <definedName name="F_17">Antworten!$K$608:$K$631</definedName>
    <definedName name="F_20">Antworten!$K$642:$K$663</definedName>
    <definedName name="F_21">Antworten!$K$666:$K$675</definedName>
    <definedName name="F_22">Antworten!$K$678:$K$693</definedName>
    <definedName name="F_4">Antworten!$K$430:$K$445</definedName>
    <definedName name="F1_3">Antworten!$K$410:$K$427</definedName>
    <definedName name="F11_12A">Antworten!$K$499:$K$523</definedName>
    <definedName name="F13_15">Antworten!$K$553:$K$577</definedName>
    <definedName name="F23_24">Antworten!$K$696:$K$720</definedName>
    <definedName name="F6_7">Antworten!$K$448:$K$472</definedName>
    <definedName name="F8_10">Antworten!$K$475:$K$496</definedName>
    <definedName name="FB_1">Antworten!$C$242:$AX$392</definedName>
    <definedName name="GK">Antworten!$C$4</definedName>
    <definedName name="GK.">Antworten!$C$147</definedName>
    <definedName name="GK..">Antworten!#REF!</definedName>
    <definedName name="KNR">Antworten!$AS$1</definedName>
    <definedName name="L_KNR">Antworten!$C$401</definedName>
    <definedName name="NACHNAME_Vorname">Antworten!$AS$1</definedName>
    <definedName name="Operatoren">Antworten!$F$405:$F$408</definedName>
    <definedName name="S_NAME">Antworten!$C$400</definedName>
    <definedName name="SNAME">Antworten!$C$395</definedName>
    <definedName name="SPI_gPKTE">Antworten!$AW$241</definedName>
    <definedName name="SPI_KOMP">Antworten!$AX$241</definedName>
    <definedName name="SPI_mPKTE">Antworten!$AU$241</definedName>
    <definedName name="UV_F_15">Antworten!$BA$608:$BA$639</definedName>
    <definedName name="XYZ" localSheetId="0">Antworten!$AD$1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393" i="1" l="1"/>
  <c r="C356" i="1" l="1"/>
  <c r="C350" i="1"/>
  <c r="C334" i="1"/>
  <c r="C327" i="1"/>
  <c r="C309" i="1"/>
  <c r="C298" i="1"/>
  <c r="C321" i="1"/>
  <c r="C288" i="1"/>
  <c r="C273" i="1"/>
  <c r="C246" i="1"/>
  <c r="C258" i="1"/>
  <c r="C216" i="1"/>
  <c r="C229" i="1"/>
  <c r="C187" i="1"/>
  <c r="C179" i="1"/>
  <c r="C150" i="1"/>
  <c r="C128" i="1"/>
  <c r="C99" i="1"/>
  <c r="C64" i="1"/>
  <c r="C84" i="1"/>
  <c r="C20" i="1"/>
  <c r="C42" i="1"/>
  <c r="C7" i="1"/>
  <c r="AT356" i="1"/>
  <c r="AT350" i="1"/>
  <c r="AT334" i="1"/>
  <c r="AT327" i="1"/>
  <c r="AT309" i="1"/>
  <c r="AT298" i="1"/>
  <c r="AT321" i="1"/>
  <c r="AT288" i="1"/>
  <c r="AT282" i="1"/>
  <c r="AT273" i="1"/>
  <c r="AT246" i="1"/>
  <c r="AT258" i="1"/>
  <c r="AT216" i="1"/>
  <c r="AT229" i="1"/>
  <c r="AT187" i="1"/>
  <c r="AT179" i="1"/>
  <c r="AT150" i="1"/>
  <c r="AT128" i="1"/>
  <c r="AT99" i="1"/>
  <c r="AT64" i="1"/>
  <c r="AT84" i="1"/>
  <c r="AT20" i="1"/>
  <c r="AT42" i="1"/>
  <c r="AT7" i="1"/>
  <c r="BK233" i="1"/>
  <c r="AZ233" i="1"/>
  <c r="AF233" i="1"/>
  <c r="BK232" i="1"/>
  <c r="AZ232" i="1"/>
  <c r="AF232" i="1"/>
  <c r="BK231" i="1"/>
  <c r="AD232" i="1" l="1"/>
  <c r="AD233" i="1"/>
  <c r="D720" i="1"/>
  <c r="D719" i="1"/>
  <c r="D718" i="1"/>
  <c r="D717" i="1"/>
  <c r="D716" i="1"/>
  <c r="D715" i="1"/>
  <c r="D714" i="1"/>
  <c r="D713" i="1"/>
  <c r="D712" i="1"/>
  <c r="D711" i="1"/>
  <c r="D710" i="1"/>
  <c r="D709" i="1"/>
  <c r="D708" i="1"/>
  <c r="D707" i="1"/>
  <c r="D706" i="1"/>
  <c r="D705" i="1"/>
  <c r="D704" i="1"/>
  <c r="D703" i="1"/>
  <c r="D702" i="1"/>
  <c r="D701" i="1"/>
  <c r="D700" i="1"/>
  <c r="D699" i="1"/>
  <c r="D698" i="1"/>
  <c r="D697" i="1"/>
  <c r="D696" i="1"/>
  <c r="F711" i="1"/>
  <c r="F710" i="1"/>
  <c r="F709" i="1"/>
  <c r="F707" i="1"/>
  <c r="F706" i="1"/>
  <c r="F705" i="1"/>
  <c r="F704" i="1"/>
  <c r="F703" i="1"/>
  <c r="F702" i="1"/>
  <c r="F700" i="1"/>
  <c r="F698" i="1"/>
  <c r="F696" i="1"/>
  <c r="F708" i="1"/>
  <c r="F701" i="1"/>
  <c r="F699" i="1"/>
  <c r="F697" i="1"/>
  <c r="BK234" i="1"/>
  <c r="BK237" i="1"/>
  <c r="BK238" i="1"/>
  <c r="BK239" i="1"/>
  <c r="BK228" i="1"/>
  <c r="BK216" i="1"/>
  <c r="BK218" i="1"/>
  <c r="BK219" i="1"/>
  <c r="BK220" i="1"/>
  <c r="BJ222" i="1"/>
  <c r="BK222" i="1"/>
  <c r="BJ223" i="1"/>
  <c r="BK223" i="1"/>
  <c r="BK224" i="1"/>
  <c r="BK225" i="1"/>
  <c r="BK226" i="1"/>
  <c r="BK227" i="1"/>
  <c r="AF220" i="1"/>
  <c r="AF219" i="1"/>
  <c r="BA221" i="1"/>
  <c r="BA217" i="1"/>
  <c r="BA236" i="1"/>
  <c r="BA235" i="1"/>
  <c r="BA230" i="1"/>
  <c r="AZ227" i="1"/>
  <c r="AZ226" i="1"/>
  <c r="AZ220" i="1"/>
  <c r="AZ221" i="1"/>
  <c r="AZ219" i="1"/>
  <c r="AZ217" i="1"/>
  <c r="AZ239" i="1"/>
  <c r="AD239" i="1" s="1"/>
  <c r="AZ236" i="1"/>
  <c r="AZ235" i="1"/>
  <c r="AZ230" i="1"/>
  <c r="AF230" i="1"/>
  <c r="AF227" i="1"/>
  <c r="AF226" i="1"/>
  <c r="AZ224" i="1"/>
  <c r="AD224" i="1" s="1"/>
  <c r="AF224" i="1"/>
  <c r="AF239" i="1"/>
  <c r="AF221" i="1"/>
  <c r="AF217" i="1"/>
  <c r="AF236" i="1"/>
  <c r="AF235" i="1"/>
  <c r="AX216" i="1"/>
  <c r="D675" i="1"/>
  <c r="D674" i="1"/>
  <c r="D673" i="1"/>
  <c r="D672" i="1"/>
  <c r="D671" i="1"/>
  <c r="D670" i="1"/>
  <c r="D669" i="1"/>
  <c r="D668" i="1"/>
  <c r="D667" i="1"/>
  <c r="D666" i="1"/>
  <c r="AD236" i="1" l="1"/>
  <c r="AD226" i="1"/>
  <c r="AD235" i="1"/>
  <c r="AD230" i="1"/>
  <c r="E698" i="1" a="1"/>
  <c r="E698" i="1" s="1"/>
  <c r="E710" i="1" a="1"/>
  <c r="E710" i="1" s="1"/>
  <c r="E699" i="1" a="1"/>
  <c r="E699" i="1" s="1"/>
  <c r="E711" i="1" a="1"/>
  <c r="E711" i="1" s="1"/>
  <c r="E700" i="1" a="1"/>
  <c r="E700" i="1" s="1"/>
  <c r="E712" i="1" a="1"/>
  <c r="E712" i="1" s="1"/>
  <c r="E701" i="1" a="1"/>
  <c r="E701" i="1" s="1"/>
  <c r="E713" i="1" a="1"/>
  <c r="E713" i="1" s="1"/>
  <c r="E702" i="1" a="1"/>
  <c r="E702" i="1" s="1"/>
  <c r="E714" i="1" a="1"/>
  <c r="E714" i="1" s="1"/>
  <c r="E703" i="1" a="1"/>
  <c r="E703" i="1" s="1"/>
  <c r="E715" i="1" a="1"/>
  <c r="E715" i="1" s="1"/>
  <c r="E704" i="1" a="1"/>
  <c r="E704" i="1" s="1"/>
  <c r="E716" i="1" a="1"/>
  <c r="E716" i="1" s="1"/>
  <c r="E705" i="1" a="1"/>
  <c r="E705" i="1" s="1"/>
  <c r="E717" i="1" a="1"/>
  <c r="E717" i="1" s="1"/>
  <c r="E706" i="1" a="1"/>
  <c r="E706" i="1" s="1"/>
  <c r="E718" i="1" a="1"/>
  <c r="E718" i="1" s="1"/>
  <c r="E707" i="1" a="1"/>
  <c r="E707" i="1" s="1"/>
  <c r="E719" i="1" a="1"/>
  <c r="E719" i="1" s="1"/>
  <c r="E696" i="1" a="1"/>
  <c r="E696" i="1" s="1"/>
  <c r="E708" i="1" a="1"/>
  <c r="E708" i="1" s="1"/>
  <c r="E720" i="1" a="1"/>
  <c r="E720" i="1" s="1"/>
  <c r="E697" i="1" a="1"/>
  <c r="E697" i="1" s="1"/>
  <c r="E709" i="1" a="1"/>
  <c r="E709" i="1" s="1"/>
  <c r="AW229" i="1"/>
  <c r="AD217" i="1"/>
  <c r="AW216" i="1"/>
  <c r="AD220" i="1"/>
  <c r="AD227" i="1"/>
  <c r="AD221" i="1"/>
  <c r="AD219" i="1"/>
  <c r="E675" i="1" a="1"/>
  <c r="E675" i="1" s="1"/>
  <c r="E666" i="1" a="1"/>
  <c r="E666" i="1" s="1"/>
  <c r="E674" i="1" a="1"/>
  <c r="E674" i="1" s="1"/>
  <c r="E667" i="1" a="1"/>
  <c r="E667" i="1" s="1"/>
  <c r="E669" i="1" a="1"/>
  <c r="E669" i="1" s="1"/>
  <c r="E672" i="1" a="1"/>
  <c r="E672" i="1" s="1"/>
  <c r="E671" i="1" a="1"/>
  <c r="E671" i="1" s="1"/>
  <c r="E668" i="1" a="1"/>
  <c r="E668" i="1" s="1"/>
  <c r="E670" i="1" a="1"/>
  <c r="E670" i="1" s="1"/>
  <c r="E673" i="1" a="1"/>
  <c r="E673" i="1" s="1"/>
  <c r="K713" i="1" l="1"/>
  <c r="AU229" i="1"/>
  <c r="K720" i="1"/>
  <c r="K708" i="1"/>
  <c r="K696" i="1"/>
  <c r="K719" i="1"/>
  <c r="K707" i="1"/>
  <c r="K718" i="1"/>
  <c r="K706" i="1"/>
  <c r="K717" i="1"/>
  <c r="K705" i="1"/>
  <c r="K716" i="1"/>
  <c r="K704" i="1"/>
  <c r="K715" i="1"/>
  <c r="K703" i="1"/>
  <c r="K714" i="1"/>
  <c r="K702" i="1"/>
  <c r="K701" i="1"/>
  <c r="K712" i="1"/>
  <c r="K700" i="1"/>
  <c r="K711" i="1"/>
  <c r="K699" i="1"/>
  <c r="K697" i="1"/>
  <c r="K710" i="1"/>
  <c r="K698" i="1"/>
  <c r="K709" i="1"/>
  <c r="AU216" i="1"/>
  <c r="F669" i="1" l="1"/>
  <c r="F668" i="1"/>
  <c r="F670" i="1"/>
  <c r="F667" i="1"/>
  <c r="F666" i="1"/>
  <c r="BJ182" i="1"/>
  <c r="BJ183" i="1"/>
  <c r="BJ184" i="1"/>
  <c r="BA181" i="1"/>
  <c r="BA180" i="1"/>
  <c r="AZ181" i="1"/>
  <c r="AZ180" i="1"/>
  <c r="AF181" i="1"/>
  <c r="AF180" i="1"/>
  <c r="AZ184" i="1"/>
  <c r="AD184" i="1" s="1"/>
  <c r="AF184" i="1"/>
  <c r="AX179" i="1"/>
  <c r="AX229" i="1"/>
  <c r="K675" i="1" l="1"/>
  <c r="K668" i="1"/>
  <c r="AD181" i="1"/>
  <c r="K666" i="1"/>
  <c r="K672" i="1"/>
  <c r="K667" i="1"/>
  <c r="K673" i="1"/>
  <c r="K674" i="1"/>
  <c r="K670" i="1"/>
  <c r="K669" i="1"/>
  <c r="K671" i="1"/>
  <c r="AD180" i="1"/>
  <c r="AW179" i="1"/>
  <c r="AU179" i="1" l="1"/>
  <c r="AC396" i="1"/>
  <c r="D663" i="1"/>
  <c r="D662" i="1"/>
  <c r="D661" i="1"/>
  <c r="D660" i="1"/>
  <c r="D659" i="1"/>
  <c r="D658" i="1"/>
  <c r="D657" i="1"/>
  <c r="D656" i="1"/>
  <c r="D655" i="1"/>
  <c r="D654" i="1"/>
  <c r="D653" i="1"/>
  <c r="D652" i="1"/>
  <c r="D651" i="1"/>
  <c r="D650" i="1"/>
  <c r="D649" i="1"/>
  <c r="D648" i="1"/>
  <c r="D647" i="1"/>
  <c r="D646" i="1"/>
  <c r="D645" i="1"/>
  <c r="D644" i="1"/>
  <c r="D643" i="1"/>
  <c r="D642" i="1"/>
  <c r="D693" i="1"/>
  <c r="D692" i="1"/>
  <c r="D691" i="1"/>
  <c r="D690" i="1"/>
  <c r="D689" i="1"/>
  <c r="D688" i="1"/>
  <c r="D687" i="1"/>
  <c r="D686" i="1"/>
  <c r="D685" i="1"/>
  <c r="D684" i="1"/>
  <c r="D683" i="1"/>
  <c r="D682" i="1"/>
  <c r="D681" i="1"/>
  <c r="D680" i="1"/>
  <c r="D679" i="1"/>
  <c r="D678" i="1"/>
  <c r="E649" i="1" l="1" a="1"/>
  <c r="E649" i="1" s="1"/>
  <c r="E655" i="1" a="1"/>
  <c r="E655" i="1" s="1"/>
  <c r="E656" i="1" a="1"/>
  <c r="E656" i="1" s="1"/>
  <c r="E644" i="1" a="1"/>
  <c r="E644" i="1" s="1"/>
  <c r="E646" i="1" a="1"/>
  <c r="E646" i="1" s="1"/>
  <c r="E660" i="1" a="1"/>
  <c r="E660" i="1" s="1"/>
  <c r="E645" i="1" a="1"/>
  <c r="E645" i="1" s="1"/>
  <c r="E659" i="1" a="1"/>
  <c r="E659" i="1" s="1"/>
  <c r="E654" i="1" a="1"/>
  <c r="E654" i="1" s="1"/>
  <c r="E661" i="1" a="1"/>
  <c r="E661" i="1" s="1"/>
  <c r="E663" i="1" a="1"/>
  <c r="E663" i="1" s="1"/>
  <c r="E642" i="1" a="1"/>
  <c r="E642" i="1" s="1"/>
  <c r="E657" i="1" a="1"/>
  <c r="E657" i="1" s="1"/>
  <c r="E647" i="1" a="1"/>
  <c r="E647" i="1" s="1"/>
  <c r="E662" i="1" a="1"/>
  <c r="E662" i="1" s="1"/>
  <c r="E650" i="1" a="1"/>
  <c r="E650" i="1" s="1"/>
  <c r="E651" i="1" a="1"/>
  <c r="E651" i="1" s="1"/>
  <c r="E652" i="1" a="1"/>
  <c r="E652" i="1" s="1"/>
  <c r="E658" i="1" a="1"/>
  <c r="E658" i="1" s="1"/>
  <c r="E648" i="1" a="1"/>
  <c r="E648" i="1" s="1"/>
  <c r="E653" i="1" a="1"/>
  <c r="E653" i="1" s="1"/>
  <c r="E643" i="1" a="1"/>
  <c r="E643" i="1" s="1"/>
  <c r="E680" i="1" a="1"/>
  <c r="E680" i="1" s="1"/>
  <c r="E683" i="1" a="1"/>
  <c r="E683" i="1" s="1"/>
  <c r="E692" i="1" a="1"/>
  <c r="E692" i="1" s="1"/>
  <c r="E681" i="1" a="1"/>
  <c r="E681" i="1" s="1"/>
  <c r="E686" i="1" a="1"/>
  <c r="E686" i="1" s="1"/>
  <c r="E687" i="1" a="1"/>
  <c r="E687" i="1" s="1"/>
  <c r="E690" i="1" a="1"/>
  <c r="E690" i="1" s="1"/>
  <c r="E691" i="1" a="1"/>
  <c r="E691" i="1" s="1"/>
  <c r="E682" i="1" a="1"/>
  <c r="E682" i="1" s="1"/>
  <c r="E685" i="1" a="1"/>
  <c r="E685" i="1" s="1"/>
  <c r="E689" i="1" a="1"/>
  <c r="E689" i="1" s="1"/>
  <c r="E678" i="1" a="1"/>
  <c r="E678" i="1" s="1"/>
  <c r="E684" i="1" a="1"/>
  <c r="E684" i="1" s="1"/>
  <c r="E688" i="1" a="1"/>
  <c r="E688" i="1" s="1"/>
  <c r="E679" i="1" a="1"/>
  <c r="E679" i="1" s="1"/>
  <c r="E693" i="1" a="1"/>
  <c r="E693" i="1" s="1"/>
  <c r="F642" i="1" l="1"/>
  <c r="F685" i="1"/>
  <c r="F683" i="1"/>
  <c r="F679" i="1"/>
  <c r="F681" i="1"/>
  <c r="F646" i="1"/>
  <c r="F686" i="1"/>
  <c r="F682" i="1"/>
  <c r="F680" i="1"/>
  <c r="F678" i="1"/>
  <c r="F652" i="1"/>
  <c r="F651" i="1"/>
  <c r="F650" i="1"/>
  <c r="F649" i="1"/>
  <c r="F648" i="1"/>
  <c r="F647" i="1"/>
  <c r="F645" i="1"/>
  <c r="F644" i="1"/>
  <c r="F643" i="1"/>
  <c r="BA195" i="1"/>
  <c r="AZ195" i="1"/>
  <c r="AF195" i="1"/>
  <c r="AF201" i="1"/>
  <c r="BB211" i="1"/>
  <c r="BA211" i="1"/>
  <c r="AZ211" i="1"/>
  <c r="AF211" i="1"/>
  <c r="BB206" i="1"/>
  <c r="BA206" i="1"/>
  <c r="AZ206" i="1"/>
  <c r="AF206" i="1"/>
  <c r="BB201" i="1"/>
  <c r="BA201" i="1"/>
  <c r="AZ201" i="1"/>
  <c r="BB190" i="1"/>
  <c r="BA190" i="1"/>
  <c r="AZ190" i="1"/>
  <c r="AF190" i="1"/>
  <c r="AX187" i="1"/>
  <c r="AZ152" i="1"/>
  <c r="AD152" i="1" s="1"/>
  <c r="AF152" i="1"/>
  <c r="AZ165" i="1"/>
  <c r="AD165" i="1" s="1"/>
  <c r="AF165" i="1"/>
  <c r="AZ164" i="1"/>
  <c r="AD164" i="1" s="1"/>
  <c r="AZ159" i="1"/>
  <c r="AD159" i="1" s="1"/>
  <c r="AZ161" i="1"/>
  <c r="AD161" i="1" s="1"/>
  <c r="AZ160" i="1"/>
  <c r="AD160" i="1" s="1"/>
  <c r="AZ158" i="1"/>
  <c r="AD158" i="1" s="1"/>
  <c r="AZ154" i="1"/>
  <c r="AD154" i="1" s="1"/>
  <c r="AF164" i="1"/>
  <c r="AF161" i="1"/>
  <c r="AF160" i="1"/>
  <c r="AF159" i="1"/>
  <c r="AF158" i="1"/>
  <c r="AF154" i="1"/>
  <c r="AZ151" i="1"/>
  <c r="AD151" i="1" s="1"/>
  <c r="AF151" i="1"/>
  <c r="BA153" i="1"/>
  <c r="AZ153" i="1"/>
  <c r="AF153" i="1"/>
  <c r="AX150" i="1"/>
  <c r="D550" i="1"/>
  <c r="D549" i="1"/>
  <c r="D548" i="1"/>
  <c r="D547" i="1"/>
  <c r="D546" i="1"/>
  <c r="D545" i="1"/>
  <c r="D544" i="1"/>
  <c r="D543" i="1"/>
  <c r="D542" i="1"/>
  <c r="D541" i="1"/>
  <c r="D540" i="1"/>
  <c r="D539" i="1"/>
  <c r="D538" i="1"/>
  <c r="D537" i="1"/>
  <c r="D536" i="1"/>
  <c r="D535" i="1"/>
  <c r="D534" i="1"/>
  <c r="D533" i="1"/>
  <c r="D532" i="1"/>
  <c r="D531" i="1"/>
  <c r="D530" i="1"/>
  <c r="D529" i="1"/>
  <c r="D528" i="1"/>
  <c r="D527" i="1"/>
  <c r="D526" i="1"/>
  <c r="AZ354" i="1"/>
  <c r="D523" i="1"/>
  <c r="D522" i="1"/>
  <c r="D521" i="1"/>
  <c r="D520" i="1"/>
  <c r="D519" i="1"/>
  <c r="D518" i="1"/>
  <c r="D517" i="1"/>
  <c r="D516" i="1"/>
  <c r="D515" i="1"/>
  <c r="D514" i="1"/>
  <c r="D513" i="1"/>
  <c r="D512" i="1"/>
  <c r="D511" i="1"/>
  <c r="D510" i="1"/>
  <c r="D509" i="1"/>
  <c r="D508" i="1"/>
  <c r="D507" i="1"/>
  <c r="D506" i="1"/>
  <c r="D505" i="1"/>
  <c r="D504" i="1"/>
  <c r="D503" i="1"/>
  <c r="D502" i="1"/>
  <c r="D501" i="1"/>
  <c r="D500" i="1"/>
  <c r="D499" i="1"/>
  <c r="F535" i="1"/>
  <c r="F506" i="1"/>
  <c r="F533" i="1"/>
  <c r="F524" i="1"/>
  <c r="F505" i="1"/>
  <c r="F504" i="1"/>
  <c r="F503" i="1"/>
  <c r="F541" i="1"/>
  <c r="F540" i="1"/>
  <c r="F539" i="1"/>
  <c r="F538" i="1"/>
  <c r="F537" i="1"/>
  <c r="F536" i="1"/>
  <c r="F534" i="1"/>
  <c r="F532" i="1"/>
  <c r="F531" i="1"/>
  <c r="F530" i="1"/>
  <c r="F529" i="1"/>
  <c r="F528" i="1"/>
  <c r="F527" i="1"/>
  <c r="F526" i="1"/>
  <c r="F514" i="1"/>
  <c r="F513" i="1"/>
  <c r="F512" i="1"/>
  <c r="F511" i="1"/>
  <c r="F510" i="1"/>
  <c r="F509" i="1"/>
  <c r="F508" i="1"/>
  <c r="F507" i="1"/>
  <c r="F502" i="1"/>
  <c r="F501" i="1"/>
  <c r="F500" i="1"/>
  <c r="F499" i="1"/>
  <c r="AZ390" i="1"/>
  <c r="AD390" i="1" s="1"/>
  <c r="AZ389" i="1"/>
  <c r="AD389" i="1" s="1"/>
  <c r="AZ387" i="1"/>
  <c r="AD387" i="1" s="1"/>
  <c r="AZ386" i="1"/>
  <c r="AD386" i="1" s="1"/>
  <c r="AZ385" i="1"/>
  <c r="AD385" i="1" s="1"/>
  <c r="AZ383" i="1"/>
  <c r="AD383" i="1" s="1"/>
  <c r="BB380" i="1"/>
  <c r="BA380" i="1"/>
  <c r="AZ380" i="1"/>
  <c r="AZ376" i="1"/>
  <c r="AD376" i="1" s="1"/>
  <c r="AZ375" i="1"/>
  <c r="AD375" i="1" s="1"/>
  <c r="AZ371" i="1"/>
  <c r="AD371" i="1" s="1"/>
  <c r="AZ370" i="1"/>
  <c r="AD370" i="1" s="1"/>
  <c r="AZ369" i="1"/>
  <c r="AD369" i="1" s="1"/>
  <c r="AF380" i="1"/>
  <c r="AF390" i="1"/>
  <c r="AF389" i="1"/>
  <c r="AF387" i="1"/>
  <c r="AF386" i="1"/>
  <c r="AF385" i="1"/>
  <c r="AF383" i="1"/>
  <c r="AF376" i="1"/>
  <c r="AF375" i="1"/>
  <c r="AF371" i="1"/>
  <c r="AF370" i="1"/>
  <c r="AF369" i="1"/>
  <c r="AZ378" i="1"/>
  <c r="AD378" i="1" s="1"/>
  <c r="BA377" i="1"/>
  <c r="AZ377" i="1"/>
  <c r="AF378" i="1"/>
  <c r="AF377" i="1"/>
  <c r="AZ364" i="1"/>
  <c r="AZ363" i="1"/>
  <c r="AZ362" i="1"/>
  <c r="AZ361" i="1"/>
  <c r="AZ360" i="1"/>
  <c r="AZ359" i="1"/>
  <c r="AZ358" i="1"/>
  <c r="AZ357" i="1"/>
  <c r="AX356" i="1"/>
  <c r="AF364" i="1"/>
  <c r="AF363" i="1"/>
  <c r="AF362" i="1"/>
  <c r="AF361" i="1"/>
  <c r="AF360" i="1"/>
  <c r="AF359" i="1"/>
  <c r="AF358" i="1"/>
  <c r="AF357" i="1"/>
  <c r="AD195" i="1" l="1"/>
  <c r="AF396" i="1"/>
  <c r="K663" i="1"/>
  <c r="AD211" i="1"/>
  <c r="AD206" i="1"/>
  <c r="K656" i="1"/>
  <c r="K687" i="1"/>
  <c r="K662" i="1"/>
  <c r="K650" i="1"/>
  <c r="K686" i="1"/>
  <c r="K661" i="1"/>
  <c r="K659" i="1"/>
  <c r="K653" i="1"/>
  <c r="K646" i="1"/>
  <c r="K642" i="1"/>
  <c r="K679" i="1"/>
  <c r="K691" i="1"/>
  <c r="AD201" i="1"/>
  <c r="K645" i="1"/>
  <c r="K647" i="1"/>
  <c r="K648" i="1"/>
  <c r="K643" i="1"/>
  <c r="K644" i="1"/>
  <c r="K655" i="1"/>
  <c r="K657" i="1"/>
  <c r="K654" i="1"/>
  <c r="K658" i="1"/>
  <c r="K651" i="1"/>
  <c r="K649" i="1"/>
  <c r="K660" i="1"/>
  <c r="K652" i="1"/>
  <c r="K685" i="1"/>
  <c r="K682" i="1"/>
  <c r="K688" i="1"/>
  <c r="K689" i="1"/>
  <c r="K683" i="1"/>
  <c r="K678" i="1"/>
  <c r="AD190" i="1"/>
  <c r="K684" i="1"/>
  <c r="K681" i="1"/>
  <c r="K690" i="1"/>
  <c r="K680" i="1"/>
  <c r="K692" i="1"/>
  <c r="K693" i="1"/>
  <c r="AW187" i="1"/>
  <c r="AD153" i="1"/>
  <c r="AU150" i="1" s="1"/>
  <c r="AW150" i="1"/>
  <c r="E526" i="1" a="1"/>
  <c r="E526" i="1" s="1"/>
  <c r="E527" i="1" a="1"/>
  <c r="E527" i="1" s="1"/>
  <c r="E529" i="1" a="1"/>
  <c r="E529" i="1" s="1"/>
  <c r="E531" i="1" a="1"/>
  <c r="E531" i="1" s="1"/>
  <c r="E533" i="1" a="1"/>
  <c r="E533" i="1" s="1"/>
  <c r="E535" i="1" a="1"/>
  <c r="E535" i="1" s="1"/>
  <c r="E537" i="1" a="1"/>
  <c r="E537" i="1" s="1"/>
  <c r="E539" i="1" a="1"/>
  <c r="E539" i="1" s="1"/>
  <c r="E541" i="1" a="1"/>
  <c r="E541" i="1" s="1"/>
  <c r="E543" i="1" a="1"/>
  <c r="E543" i="1" s="1"/>
  <c r="E545" i="1" a="1"/>
  <c r="E545" i="1" s="1"/>
  <c r="E547" i="1" a="1"/>
  <c r="E547" i="1" s="1"/>
  <c r="E549" i="1" a="1"/>
  <c r="E549" i="1" s="1"/>
  <c r="E528" i="1" a="1"/>
  <c r="E528" i="1" s="1"/>
  <c r="E530" i="1" a="1"/>
  <c r="E530" i="1" s="1"/>
  <c r="E532" i="1" a="1"/>
  <c r="E532" i="1" s="1"/>
  <c r="E534" i="1" a="1"/>
  <c r="E534" i="1" s="1"/>
  <c r="E536" i="1" a="1"/>
  <c r="E536" i="1" s="1"/>
  <c r="E538" i="1" a="1"/>
  <c r="E538" i="1" s="1"/>
  <c r="E540" i="1" a="1"/>
  <c r="E540" i="1" s="1"/>
  <c r="E542" i="1" a="1"/>
  <c r="E542" i="1" s="1"/>
  <c r="E544" i="1" a="1"/>
  <c r="E544" i="1" s="1"/>
  <c r="E546" i="1" a="1"/>
  <c r="E546" i="1" s="1"/>
  <c r="E548" i="1" a="1"/>
  <c r="E548" i="1" s="1"/>
  <c r="E550" i="1" a="1"/>
  <c r="E550" i="1" s="1"/>
  <c r="AW356" i="1"/>
  <c r="AD380" i="1"/>
  <c r="AD358" i="1"/>
  <c r="AD377" i="1"/>
  <c r="E499" i="1" a="1"/>
  <c r="E499" i="1" s="1"/>
  <c r="E500" i="1" a="1"/>
  <c r="E500" i="1" s="1"/>
  <c r="E502" i="1" a="1"/>
  <c r="E502" i="1" s="1"/>
  <c r="E504" i="1" a="1"/>
  <c r="E504" i="1" s="1"/>
  <c r="E506" i="1" a="1"/>
  <c r="E506" i="1" s="1"/>
  <c r="E508" i="1" a="1"/>
  <c r="E508" i="1" s="1"/>
  <c r="E510" i="1" a="1"/>
  <c r="E510" i="1" s="1"/>
  <c r="E512" i="1" a="1"/>
  <c r="E512" i="1" s="1"/>
  <c r="E514" i="1" a="1"/>
  <c r="E514" i="1" s="1"/>
  <c r="E516" i="1" a="1"/>
  <c r="E516" i="1" s="1"/>
  <c r="E518" i="1" a="1"/>
  <c r="E518" i="1" s="1"/>
  <c r="E520" i="1" a="1"/>
  <c r="E520" i="1" s="1"/>
  <c r="E522" i="1" a="1"/>
  <c r="E522" i="1" s="1"/>
  <c r="E501" i="1" a="1"/>
  <c r="E501" i="1" s="1"/>
  <c r="E503" i="1" a="1"/>
  <c r="E503" i="1" s="1"/>
  <c r="E505" i="1" a="1"/>
  <c r="E505" i="1" s="1"/>
  <c r="E507" i="1" a="1"/>
  <c r="E507" i="1" s="1"/>
  <c r="E509" i="1" a="1"/>
  <c r="E509" i="1" s="1"/>
  <c r="E511" i="1" a="1"/>
  <c r="E511" i="1" s="1"/>
  <c r="E513" i="1" a="1"/>
  <c r="E513" i="1" s="1"/>
  <c r="E515" i="1" a="1"/>
  <c r="E515" i="1" s="1"/>
  <c r="E517" i="1" a="1"/>
  <c r="E517" i="1" s="1"/>
  <c r="E519" i="1" a="1"/>
  <c r="E519" i="1" s="1"/>
  <c r="E521" i="1" a="1"/>
  <c r="E521" i="1" s="1"/>
  <c r="E523" i="1" a="1"/>
  <c r="E523" i="1" s="1"/>
  <c r="AD360" i="1"/>
  <c r="AD362" i="1"/>
  <c r="AD364" i="1"/>
  <c r="AD363" i="1"/>
  <c r="AD361" i="1"/>
  <c r="AD359" i="1"/>
  <c r="AD357" i="1"/>
  <c r="AF354" i="1"/>
  <c r="AF352" i="1"/>
  <c r="AF353" i="1"/>
  <c r="AD354" i="1"/>
  <c r="BA353" i="1"/>
  <c r="AZ353" i="1"/>
  <c r="BB352" i="1"/>
  <c r="BA352" i="1"/>
  <c r="AZ352" i="1"/>
  <c r="BA351" i="1"/>
  <c r="AZ351" i="1"/>
  <c r="AF337" i="1"/>
  <c r="AF336" i="1"/>
  <c r="AF351" i="1"/>
  <c r="AF335" i="1"/>
  <c r="AZ335" i="1"/>
  <c r="AD335" i="1" s="1"/>
  <c r="AZ336" i="1"/>
  <c r="AZ337" i="1"/>
  <c r="AX350" i="1"/>
  <c r="X381" i="1"/>
  <c r="S381" i="1"/>
  <c r="AD396" i="1" l="1"/>
  <c r="AU187" i="1"/>
  <c r="K526" i="1"/>
  <c r="K527" i="1"/>
  <c r="K550" i="1"/>
  <c r="K548" i="1"/>
  <c r="K546" i="1"/>
  <c r="K544" i="1"/>
  <c r="K542" i="1"/>
  <c r="K540" i="1"/>
  <c r="K538" i="1"/>
  <c r="K536" i="1"/>
  <c r="K534" i="1"/>
  <c r="K532" i="1"/>
  <c r="K530" i="1"/>
  <c r="K528" i="1"/>
  <c r="K549" i="1"/>
  <c r="K547" i="1"/>
  <c r="K545" i="1"/>
  <c r="K543" i="1"/>
  <c r="K541" i="1"/>
  <c r="K539" i="1"/>
  <c r="K537" i="1"/>
  <c r="K535" i="1"/>
  <c r="K533" i="1"/>
  <c r="K531" i="1"/>
  <c r="K529" i="1"/>
  <c r="AD336" i="1"/>
  <c r="AD337" i="1"/>
  <c r="AW350" i="1"/>
  <c r="AD353" i="1"/>
  <c r="K499" i="1"/>
  <c r="K523" i="1"/>
  <c r="K520" i="1"/>
  <c r="K519" i="1"/>
  <c r="K515" i="1"/>
  <c r="K511" i="1"/>
  <c r="K507" i="1"/>
  <c r="K503" i="1"/>
  <c r="K516" i="1"/>
  <c r="K512" i="1"/>
  <c r="K508" i="1"/>
  <c r="K504" i="1"/>
  <c r="K500" i="1"/>
  <c r="K521" i="1"/>
  <c r="K517" i="1"/>
  <c r="K513" i="1"/>
  <c r="K509" i="1"/>
  <c r="K505" i="1"/>
  <c r="K501" i="1"/>
  <c r="K522" i="1"/>
  <c r="K518" i="1"/>
  <c r="K514" i="1"/>
  <c r="K510" i="1"/>
  <c r="K506" i="1"/>
  <c r="K502" i="1"/>
  <c r="AU356" i="1"/>
  <c r="AD352" i="1"/>
  <c r="AD351" i="1"/>
  <c r="D282" i="1"/>
  <c r="AU350" i="1" l="1"/>
  <c r="BA91" i="1"/>
  <c r="BA92" i="1"/>
  <c r="BA93" i="1"/>
  <c r="BA94" i="1"/>
  <c r="BA90" i="1"/>
  <c r="AZ82" i="1"/>
  <c r="AZ81" i="1"/>
  <c r="BA80" i="1"/>
  <c r="AZ80" i="1"/>
  <c r="BA79" i="1"/>
  <c r="AZ79" i="1"/>
  <c r="BA78" i="1"/>
  <c r="AZ78" i="1"/>
  <c r="BA77" i="1"/>
  <c r="AZ77" i="1"/>
  <c r="BA76" i="1"/>
  <c r="AZ76" i="1"/>
  <c r="BA75" i="1"/>
  <c r="AZ75" i="1"/>
  <c r="BA74" i="1"/>
  <c r="AZ74" i="1"/>
  <c r="BA73" i="1"/>
  <c r="AZ73" i="1"/>
  <c r="BA72" i="1"/>
  <c r="AZ72" i="1"/>
  <c r="BA71" i="1"/>
  <c r="AZ71" i="1"/>
  <c r="BA70" i="1"/>
  <c r="AZ70" i="1"/>
  <c r="AT639" i="1"/>
  <c r="AT638" i="1"/>
  <c r="AT637" i="1"/>
  <c r="AT636" i="1"/>
  <c r="AT635" i="1"/>
  <c r="AT634" i="1"/>
  <c r="AT633" i="1"/>
  <c r="AT632" i="1"/>
  <c r="AT631" i="1"/>
  <c r="AT630" i="1"/>
  <c r="AT629" i="1"/>
  <c r="AT628" i="1"/>
  <c r="AT627" i="1"/>
  <c r="AT626" i="1"/>
  <c r="AT625" i="1"/>
  <c r="AT624" i="1"/>
  <c r="AT623" i="1"/>
  <c r="AT622" i="1"/>
  <c r="AT621" i="1"/>
  <c r="AT620" i="1"/>
  <c r="AT619" i="1"/>
  <c r="AT618" i="1"/>
  <c r="AT617" i="1"/>
  <c r="AT616" i="1"/>
  <c r="AT615" i="1"/>
  <c r="AT614" i="1"/>
  <c r="AT613" i="1"/>
  <c r="AT612" i="1"/>
  <c r="AT611" i="1"/>
  <c r="AT610" i="1"/>
  <c r="AT609" i="1"/>
  <c r="AT608" i="1"/>
  <c r="S639" i="1"/>
  <c r="S638" i="1"/>
  <c r="S637" i="1"/>
  <c r="S636" i="1"/>
  <c r="S635" i="1"/>
  <c r="S634" i="1"/>
  <c r="S633" i="1"/>
  <c r="S632" i="1"/>
  <c r="S631" i="1"/>
  <c r="S630" i="1"/>
  <c r="S629" i="1"/>
  <c r="S628" i="1"/>
  <c r="S627" i="1"/>
  <c r="S626" i="1"/>
  <c r="S625" i="1"/>
  <c r="S624" i="1"/>
  <c r="S623" i="1"/>
  <c r="S622" i="1"/>
  <c r="S621" i="1"/>
  <c r="S620" i="1"/>
  <c r="S619" i="1"/>
  <c r="S618" i="1"/>
  <c r="S617" i="1"/>
  <c r="S616" i="1"/>
  <c r="S615" i="1"/>
  <c r="S614" i="1"/>
  <c r="S613" i="1"/>
  <c r="S612" i="1"/>
  <c r="S611" i="1"/>
  <c r="S610" i="1"/>
  <c r="S609" i="1"/>
  <c r="S608" i="1"/>
  <c r="AZ97" i="1"/>
  <c r="AZ96" i="1"/>
  <c r="AZ95" i="1"/>
  <c r="AZ94" i="1"/>
  <c r="AZ93" i="1"/>
  <c r="AZ92" i="1"/>
  <c r="AZ91" i="1"/>
  <c r="AZ90" i="1"/>
  <c r="D631" i="1"/>
  <c r="D630" i="1"/>
  <c r="D629" i="1"/>
  <c r="D628" i="1"/>
  <c r="D627" i="1"/>
  <c r="D626" i="1"/>
  <c r="D625" i="1"/>
  <c r="D624" i="1"/>
  <c r="D623" i="1"/>
  <c r="D622" i="1"/>
  <c r="D621" i="1"/>
  <c r="D620" i="1"/>
  <c r="D619" i="1"/>
  <c r="D618" i="1"/>
  <c r="D617" i="1"/>
  <c r="D616" i="1"/>
  <c r="D615" i="1"/>
  <c r="D614" i="1"/>
  <c r="D613" i="1"/>
  <c r="D612" i="1"/>
  <c r="D611" i="1"/>
  <c r="D610" i="1"/>
  <c r="D609" i="1"/>
  <c r="D608" i="1"/>
  <c r="D605" i="1"/>
  <c r="D604" i="1"/>
  <c r="D603" i="1"/>
  <c r="D602" i="1"/>
  <c r="D601" i="1"/>
  <c r="D600" i="1"/>
  <c r="D599" i="1"/>
  <c r="D598" i="1"/>
  <c r="D597" i="1"/>
  <c r="D596" i="1"/>
  <c r="D595" i="1"/>
  <c r="D594" i="1"/>
  <c r="D593" i="1"/>
  <c r="D592" i="1"/>
  <c r="D591" i="1"/>
  <c r="D590" i="1"/>
  <c r="D589" i="1"/>
  <c r="D588" i="1"/>
  <c r="D587" i="1"/>
  <c r="D586" i="1"/>
  <c r="D585" i="1"/>
  <c r="D584" i="1"/>
  <c r="D583" i="1"/>
  <c r="D582" i="1"/>
  <c r="D581" i="1"/>
  <c r="D580" i="1"/>
  <c r="D577" i="1"/>
  <c r="D576" i="1"/>
  <c r="D575" i="1"/>
  <c r="D574" i="1"/>
  <c r="D573" i="1"/>
  <c r="D572" i="1"/>
  <c r="D571" i="1"/>
  <c r="D570" i="1"/>
  <c r="D569" i="1"/>
  <c r="D568" i="1"/>
  <c r="D567" i="1"/>
  <c r="D566" i="1"/>
  <c r="D565" i="1"/>
  <c r="D564" i="1"/>
  <c r="D563" i="1"/>
  <c r="D562" i="1"/>
  <c r="D561" i="1"/>
  <c r="D560" i="1"/>
  <c r="D559" i="1"/>
  <c r="D558" i="1"/>
  <c r="D557" i="1"/>
  <c r="D556" i="1"/>
  <c r="D555" i="1"/>
  <c r="D554" i="1"/>
  <c r="D553" i="1"/>
  <c r="D496" i="1"/>
  <c r="D495" i="1"/>
  <c r="D494" i="1"/>
  <c r="D493" i="1"/>
  <c r="D492" i="1"/>
  <c r="D491" i="1"/>
  <c r="D490" i="1"/>
  <c r="D489" i="1"/>
  <c r="D488" i="1"/>
  <c r="D487" i="1"/>
  <c r="D486" i="1"/>
  <c r="D485" i="1"/>
  <c r="D484" i="1"/>
  <c r="D483" i="1"/>
  <c r="D482" i="1"/>
  <c r="D481" i="1"/>
  <c r="D480" i="1"/>
  <c r="D479" i="1"/>
  <c r="D478" i="1"/>
  <c r="D477" i="1"/>
  <c r="D476" i="1"/>
  <c r="D475" i="1"/>
  <c r="F485" i="1"/>
  <c r="AF338" i="1"/>
  <c r="AZ338" i="1"/>
  <c r="AD338" i="1" s="1"/>
  <c r="AD77" i="1" l="1"/>
  <c r="AD90" i="1"/>
  <c r="AD96" i="1"/>
  <c r="AD95" i="1"/>
  <c r="AD82" i="1"/>
  <c r="AD97" i="1"/>
  <c r="AD74" i="1"/>
  <c r="AD75" i="1"/>
  <c r="AD76" i="1"/>
  <c r="AD78" i="1"/>
  <c r="AD94" i="1"/>
  <c r="AD91" i="1"/>
  <c r="AD92" i="1"/>
  <c r="AD93" i="1"/>
  <c r="AD72" i="1"/>
  <c r="AD80" i="1"/>
  <c r="AD70" i="1"/>
  <c r="AD73" i="1"/>
  <c r="AD81" i="1"/>
  <c r="AD71" i="1"/>
  <c r="AD79" i="1"/>
  <c r="AU634" i="1" a="1"/>
  <c r="AU634" i="1" s="1"/>
  <c r="AU632" i="1" a="1"/>
  <c r="AU632" i="1" s="1"/>
  <c r="AU609" i="1" a="1"/>
  <c r="AU609" i="1" s="1"/>
  <c r="AU617" i="1" a="1"/>
  <c r="AU617" i="1" s="1"/>
  <c r="AU625" i="1" a="1"/>
  <c r="AU625" i="1" s="1"/>
  <c r="AU612" i="1" a="1"/>
  <c r="AU612" i="1" s="1"/>
  <c r="AU620" i="1" a="1"/>
  <c r="AU620" i="1" s="1"/>
  <c r="AU628" i="1" a="1"/>
  <c r="AU628" i="1" s="1"/>
  <c r="T637" i="1" a="1"/>
  <c r="T637" i="1" s="1"/>
  <c r="AU613" i="1" a="1"/>
  <c r="AU613" i="1" s="1"/>
  <c r="AU638" i="1" a="1"/>
  <c r="AU638" i="1" s="1"/>
  <c r="AU616" i="1" a="1"/>
  <c r="AU616" i="1" s="1"/>
  <c r="AU615" i="1" a="1"/>
  <c r="AU615" i="1" s="1"/>
  <c r="AU623" i="1" a="1"/>
  <c r="AU623" i="1" s="1"/>
  <c r="AU631" i="1" a="1"/>
  <c r="AU631" i="1" s="1"/>
  <c r="AU639" i="1" a="1"/>
  <c r="AU639" i="1" s="1"/>
  <c r="AU637" i="1" a="1"/>
  <c r="AU637" i="1" s="1"/>
  <c r="AU608" i="1" a="1"/>
  <c r="AU608" i="1" s="1"/>
  <c r="AU624" i="1" a="1"/>
  <c r="AU624" i="1" s="1"/>
  <c r="AU621" i="1" a="1"/>
  <c r="AU621" i="1" s="1"/>
  <c r="T611" i="1" a="1"/>
  <c r="T611" i="1" s="1"/>
  <c r="T619" i="1" a="1"/>
  <c r="T619" i="1" s="1"/>
  <c r="T627" i="1" a="1"/>
  <c r="T627" i="1" s="1"/>
  <c r="T635" i="1" a="1"/>
  <c r="T635" i="1" s="1"/>
  <c r="AU611" i="1" a="1"/>
  <c r="AU611" i="1" s="1"/>
  <c r="AU619" i="1" a="1"/>
  <c r="AU619" i="1" s="1"/>
  <c r="AU627" i="1" a="1"/>
  <c r="AU627" i="1" s="1"/>
  <c r="AU635" i="1" a="1"/>
  <c r="AU635" i="1" s="1"/>
  <c r="AU614" i="1" a="1"/>
  <c r="AU614" i="1" s="1"/>
  <c r="AU622" i="1" a="1"/>
  <c r="AU622" i="1" s="1"/>
  <c r="AU630" i="1" a="1"/>
  <c r="AU630" i="1" s="1"/>
  <c r="AU633" i="1" a="1"/>
  <c r="AU633" i="1" s="1"/>
  <c r="AU629" i="1" a="1"/>
  <c r="AU629" i="1" s="1"/>
  <c r="T614" i="1" a="1"/>
  <c r="T614" i="1" s="1"/>
  <c r="T622" i="1" a="1"/>
  <c r="T622" i="1" s="1"/>
  <c r="T630" i="1" a="1"/>
  <c r="T630" i="1" s="1"/>
  <c r="AU636" i="1" a="1"/>
  <c r="AU636" i="1" s="1"/>
  <c r="T615" i="1" a="1"/>
  <c r="T615" i="1" s="1"/>
  <c r="T623" i="1" a="1"/>
  <c r="T623" i="1" s="1"/>
  <c r="T631" i="1" a="1"/>
  <c r="T631" i="1" s="1"/>
  <c r="T638" i="1" a="1"/>
  <c r="T638" i="1" s="1"/>
  <c r="T634" i="1" a="1"/>
  <c r="T634" i="1" s="1"/>
  <c r="T616" i="1" a="1"/>
  <c r="T616" i="1" s="1"/>
  <c r="T624" i="1" a="1"/>
  <c r="T624" i="1" s="1"/>
  <c r="T632" i="1" a="1"/>
  <c r="T632" i="1" s="1"/>
  <c r="T639" i="1" a="1"/>
  <c r="T639" i="1" s="1"/>
  <c r="AU610" i="1" a="1"/>
  <c r="AU610" i="1" s="1"/>
  <c r="AU618" i="1" a="1"/>
  <c r="AU618" i="1" s="1"/>
  <c r="AU626" i="1" a="1"/>
  <c r="AU626" i="1" s="1"/>
  <c r="T621" i="1" a="1"/>
  <c r="T621" i="1" s="1"/>
  <c r="T613" i="1" a="1"/>
  <c r="T613" i="1" s="1"/>
  <c r="T629" i="1" a="1"/>
  <c r="T629" i="1" s="1"/>
  <c r="T608" i="1" a="1"/>
  <c r="T608" i="1" s="1"/>
  <c r="T609" i="1" a="1"/>
  <c r="T609" i="1" s="1"/>
  <c r="T617" i="1" a="1"/>
  <c r="T617" i="1" s="1"/>
  <c r="T625" i="1" a="1"/>
  <c r="T625" i="1" s="1"/>
  <c r="T633" i="1" a="1"/>
  <c r="T633" i="1" s="1"/>
  <c r="T612" i="1" a="1"/>
  <c r="T612" i="1" s="1"/>
  <c r="T620" i="1" a="1"/>
  <c r="T620" i="1" s="1"/>
  <c r="T628" i="1" a="1"/>
  <c r="T628" i="1" s="1"/>
  <c r="T636" i="1" a="1"/>
  <c r="T636" i="1" s="1"/>
  <c r="T610" i="1" a="1"/>
  <c r="T610" i="1" s="1"/>
  <c r="T618" i="1" a="1"/>
  <c r="T618" i="1" s="1"/>
  <c r="T626" i="1" a="1"/>
  <c r="T626" i="1" s="1"/>
  <c r="E610" i="1" a="1"/>
  <c r="E610" i="1" s="1"/>
  <c r="E613" i="1" a="1"/>
  <c r="E613" i="1" s="1"/>
  <c r="E629" i="1" a="1"/>
  <c r="E629" i="1" s="1"/>
  <c r="E611" i="1" a="1"/>
  <c r="E611" i="1" s="1"/>
  <c r="E618" i="1" a="1"/>
  <c r="E618" i="1" s="1"/>
  <c r="E626" i="1" a="1"/>
  <c r="E626" i="1" s="1"/>
  <c r="E619" i="1" a="1"/>
  <c r="E619" i="1" s="1"/>
  <c r="E627" i="1" a="1"/>
  <c r="E627" i="1" s="1"/>
  <c r="E614" i="1" a="1"/>
  <c r="E614" i="1" s="1"/>
  <c r="E622" i="1" a="1"/>
  <c r="E622" i="1" s="1"/>
  <c r="E608" i="1" a="1"/>
  <c r="E608" i="1" s="1"/>
  <c r="E615" i="1" a="1"/>
  <c r="E615" i="1" s="1"/>
  <c r="E623" i="1" a="1"/>
  <c r="E623" i="1" s="1"/>
  <c r="E630" i="1" a="1"/>
  <c r="E630" i="1" s="1"/>
  <c r="E616" i="1" a="1"/>
  <c r="E616" i="1" s="1"/>
  <c r="E624" i="1" a="1"/>
  <c r="E624" i="1" s="1"/>
  <c r="E631" i="1" a="1"/>
  <c r="E631" i="1" s="1"/>
  <c r="E609" i="1" a="1"/>
  <c r="E609" i="1" s="1"/>
  <c r="E617" i="1" a="1"/>
  <c r="E617" i="1" s="1"/>
  <c r="E625" i="1" a="1"/>
  <c r="E625" i="1" s="1"/>
  <c r="E621" i="1" a="1"/>
  <c r="E621" i="1" s="1"/>
  <c r="E612" i="1" a="1"/>
  <c r="E612" i="1" s="1"/>
  <c r="E620" i="1" a="1"/>
  <c r="E620" i="1" s="1"/>
  <c r="E628" i="1" a="1"/>
  <c r="E628" i="1" s="1"/>
  <c r="E587" i="1" a="1"/>
  <c r="E587" i="1" s="1"/>
  <c r="E600" i="1" a="1"/>
  <c r="E600" i="1" s="1"/>
  <c r="E581" i="1" a="1"/>
  <c r="E581" i="1" s="1"/>
  <c r="E595" i="1" a="1"/>
  <c r="E595" i="1" s="1"/>
  <c r="E588" i="1" a="1"/>
  <c r="E588" i="1" s="1"/>
  <c r="E589" i="1" a="1"/>
  <c r="E589" i="1" s="1"/>
  <c r="E604" i="1" a="1"/>
  <c r="E604" i="1" s="1"/>
  <c r="E583" i="1" a="1"/>
  <c r="E583" i="1" s="1"/>
  <c r="E590" i="1" a="1"/>
  <c r="E590" i="1" s="1"/>
  <c r="E597" i="1" a="1"/>
  <c r="E597" i="1" s="1"/>
  <c r="E605" i="1" a="1"/>
  <c r="E605" i="1" s="1"/>
  <c r="E591" i="1" a="1"/>
  <c r="E591" i="1" s="1"/>
  <c r="E598" i="1" a="1"/>
  <c r="E598" i="1" s="1"/>
  <c r="E585" i="1" a="1"/>
  <c r="E585" i="1" s="1"/>
  <c r="E599" i="1" a="1"/>
  <c r="E599" i="1" s="1"/>
  <c r="E603" i="1" a="1"/>
  <c r="E603" i="1" s="1"/>
  <c r="E582" i="1" a="1"/>
  <c r="E582" i="1" s="1"/>
  <c r="E593" i="1" a="1"/>
  <c r="E593" i="1" s="1"/>
  <c r="E601" i="1" a="1"/>
  <c r="E601" i="1" s="1"/>
  <c r="E580" i="1" a="1"/>
  <c r="E580" i="1" s="1"/>
  <c r="E596" i="1" a="1"/>
  <c r="E596" i="1" s="1"/>
  <c r="E586" i="1" a="1"/>
  <c r="E586" i="1" s="1"/>
  <c r="E594" i="1" a="1"/>
  <c r="E594" i="1" s="1"/>
  <c r="E602" i="1" a="1"/>
  <c r="E602" i="1" s="1"/>
  <c r="E584" i="1" a="1"/>
  <c r="E584" i="1" s="1"/>
  <c r="E592" i="1" a="1"/>
  <c r="E592" i="1" s="1"/>
  <c r="E572" i="1" a="1"/>
  <c r="E572" i="1" s="1"/>
  <c r="E557" i="1" a="1"/>
  <c r="E557" i="1" s="1"/>
  <c r="E565" i="1" a="1"/>
  <c r="E565" i="1" s="1"/>
  <c r="E573" i="1" a="1"/>
  <c r="E573" i="1" s="1"/>
  <c r="E560" i="1" a="1"/>
  <c r="E560" i="1" s="1"/>
  <c r="E568" i="1" a="1"/>
  <c r="E568" i="1" s="1"/>
  <c r="E576" i="1" a="1"/>
  <c r="E576" i="1" s="1"/>
  <c r="E561" i="1" a="1"/>
  <c r="E561" i="1" s="1"/>
  <c r="E577" i="1" a="1"/>
  <c r="E577" i="1" s="1"/>
  <c r="E569" i="1" a="1"/>
  <c r="E569" i="1" s="1"/>
  <c r="E554" i="1" a="1"/>
  <c r="E554" i="1" s="1"/>
  <c r="E562" i="1" a="1"/>
  <c r="E562" i="1" s="1"/>
  <c r="E570" i="1" a="1"/>
  <c r="E570" i="1" s="1"/>
  <c r="E559" i="1" a="1"/>
  <c r="E559" i="1" s="1"/>
  <c r="E478" i="1" a="1"/>
  <c r="E478" i="1" s="1"/>
  <c r="E567" i="1" a="1"/>
  <c r="E567" i="1" s="1"/>
  <c r="E487" i="1" a="1"/>
  <c r="E487" i="1" s="1"/>
  <c r="E495" i="1" a="1"/>
  <c r="E495" i="1" s="1"/>
  <c r="E480" i="1" a="1"/>
  <c r="E480" i="1" s="1"/>
  <c r="E555" i="1" a="1"/>
  <c r="E555" i="1" s="1"/>
  <c r="E563" i="1" a="1"/>
  <c r="E563" i="1" s="1"/>
  <c r="E571" i="1" a="1"/>
  <c r="E571" i="1" s="1"/>
  <c r="E558" i="1" a="1"/>
  <c r="E558" i="1" s="1"/>
  <c r="E566" i="1" a="1"/>
  <c r="E566" i="1" s="1"/>
  <c r="E574" i="1" a="1"/>
  <c r="E574" i="1" s="1"/>
  <c r="E553" i="1" a="1"/>
  <c r="E553" i="1" s="1"/>
  <c r="E575" i="1" a="1"/>
  <c r="E575" i="1" s="1"/>
  <c r="E556" i="1" a="1"/>
  <c r="E556" i="1" s="1"/>
  <c r="E564" i="1" a="1"/>
  <c r="E564" i="1" s="1"/>
  <c r="E488" i="1" a="1"/>
  <c r="E488" i="1" s="1"/>
  <c r="E496" i="1" a="1"/>
  <c r="E496" i="1" s="1"/>
  <c r="E494" i="1" a="1"/>
  <c r="E494" i="1" s="1"/>
  <c r="E489" i="1" a="1"/>
  <c r="E489" i="1" s="1"/>
  <c r="E491" i="1" a="1"/>
  <c r="E491" i="1" s="1"/>
  <c r="E483" i="1" a="1"/>
  <c r="E483" i="1" s="1"/>
  <c r="E477" i="1" a="1"/>
  <c r="E477" i="1" s="1"/>
  <c r="E484" i="1" a="1"/>
  <c r="E484" i="1" s="1"/>
  <c r="E492" i="1" a="1"/>
  <c r="E492" i="1" s="1"/>
  <c r="E479" i="1" a="1"/>
  <c r="E479" i="1" s="1"/>
  <c r="E486" i="1" a="1"/>
  <c r="E486" i="1" s="1"/>
  <c r="E481" i="1" a="1"/>
  <c r="E481" i="1" s="1"/>
  <c r="E482" i="1" a="1"/>
  <c r="E482" i="1" s="1"/>
  <c r="E490" i="1" a="1"/>
  <c r="E490" i="1" s="1"/>
  <c r="E485" i="1" a="1"/>
  <c r="E485" i="1" s="1"/>
  <c r="E493" i="1" a="1"/>
  <c r="E493" i="1" s="1"/>
  <c r="E476" i="1" a="1"/>
  <c r="E476" i="1" s="1"/>
  <c r="E475" i="1" a="1"/>
  <c r="E475" i="1" s="1"/>
  <c r="F631" i="1" l="1"/>
  <c r="F630" i="1"/>
  <c r="F629" i="1"/>
  <c r="F628" i="1"/>
  <c r="F627" i="1"/>
  <c r="F625" i="1"/>
  <c r="F626" i="1"/>
  <c r="F624" i="1"/>
  <c r="F622" i="1"/>
  <c r="F623" i="1"/>
  <c r="F621" i="1"/>
  <c r="F620" i="1"/>
  <c r="F618" i="1"/>
  <c r="F619" i="1"/>
  <c r="F617" i="1"/>
  <c r="F615" i="1"/>
  <c r="F616" i="1"/>
  <c r="F614" i="1"/>
  <c r="F613" i="1"/>
  <c r="F612" i="1"/>
  <c r="F610" i="1"/>
  <c r="F611" i="1"/>
  <c r="F609" i="1"/>
  <c r="F608" i="1"/>
  <c r="Z639" i="1"/>
  <c r="Z631" i="1"/>
  <c r="Z623" i="1"/>
  <c r="Z615" i="1"/>
  <c r="Z638" i="1"/>
  <c r="Z630" i="1"/>
  <c r="Z622" i="1"/>
  <c r="Z614" i="1"/>
  <c r="Z637" i="1"/>
  <c r="Z629" i="1"/>
  <c r="Z621" i="1"/>
  <c r="Z613" i="1"/>
  <c r="Z608" i="1"/>
  <c r="Z636" i="1"/>
  <c r="Z628" i="1"/>
  <c r="Z620" i="1"/>
  <c r="Z612" i="1"/>
  <c r="Z635" i="1"/>
  <c r="Z627" i="1"/>
  <c r="Z619" i="1"/>
  <c r="Z611" i="1"/>
  <c r="Z616" i="1"/>
  <c r="Z634" i="1"/>
  <c r="Z626" i="1"/>
  <c r="Z618" i="1"/>
  <c r="Z610" i="1"/>
  <c r="Z624" i="1"/>
  <c r="Z633" i="1"/>
  <c r="Z625" i="1"/>
  <c r="Z617" i="1"/>
  <c r="Z609" i="1"/>
  <c r="Z632" i="1"/>
  <c r="BA631" i="1"/>
  <c r="BA623" i="1"/>
  <c r="BA615" i="1"/>
  <c r="BA638" i="1"/>
  <c r="BA630" i="1"/>
  <c r="BA622" i="1"/>
  <c r="BA614" i="1"/>
  <c r="BA637" i="1"/>
  <c r="BA629" i="1"/>
  <c r="BA621" i="1"/>
  <c r="BA613" i="1"/>
  <c r="BA608" i="1"/>
  <c r="BA636" i="1"/>
  <c r="BA628" i="1"/>
  <c r="BA620" i="1"/>
  <c r="BA612" i="1"/>
  <c r="BA635" i="1"/>
  <c r="BA627" i="1"/>
  <c r="BA619" i="1"/>
  <c r="BA611" i="1"/>
  <c r="BA616" i="1"/>
  <c r="BA634" i="1"/>
  <c r="BA626" i="1"/>
  <c r="BA618" i="1"/>
  <c r="BA610" i="1"/>
  <c r="BA624" i="1"/>
  <c r="BA633" i="1"/>
  <c r="BA625" i="1"/>
  <c r="BA617" i="1"/>
  <c r="BA609" i="1"/>
  <c r="BA632" i="1"/>
  <c r="K628" i="1" l="1"/>
  <c r="K630" i="1"/>
  <c r="K627" i="1"/>
  <c r="K629" i="1"/>
  <c r="K625" i="1"/>
  <c r="K626" i="1"/>
  <c r="K623" i="1"/>
  <c r="K624" i="1"/>
  <c r="K622" i="1"/>
  <c r="K621" i="1"/>
  <c r="K616" i="1"/>
  <c r="K620" i="1"/>
  <c r="K619" i="1"/>
  <c r="K618" i="1"/>
  <c r="K617" i="1"/>
  <c r="K608" i="1"/>
  <c r="K609" i="1"/>
  <c r="K614" i="1"/>
  <c r="K612" i="1"/>
  <c r="K615" i="1"/>
  <c r="K611" i="1"/>
  <c r="K613" i="1"/>
  <c r="K610" i="1"/>
  <c r="K631" i="1"/>
  <c r="D472" i="1"/>
  <c r="D471" i="1"/>
  <c r="D470" i="1"/>
  <c r="D469" i="1"/>
  <c r="D468" i="1"/>
  <c r="D467" i="1"/>
  <c r="D466" i="1"/>
  <c r="D465" i="1"/>
  <c r="D464" i="1"/>
  <c r="D463" i="1"/>
  <c r="D462" i="1"/>
  <c r="D461" i="1"/>
  <c r="D460" i="1"/>
  <c r="D459" i="1"/>
  <c r="D458" i="1"/>
  <c r="D457" i="1"/>
  <c r="D456" i="1"/>
  <c r="D455" i="1"/>
  <c r="D454" i="1"/>
  <c r="D453" i="1"/>
  <c r="D452" i="1"/>
  <c r="D451" i="1"/>
  <c r="D450" i="1"/>
  <c r="D449" i="1"/>
  <c r="D448" i="1"/>
  <c r="D445" i="1"/>
  <c r="D444" i="1"/>
  <c r="D443" i="1"/>
  <c r="D442" i="1"/>
  <c r="D441" i="1"/>
  <c r="D440" i="1"/>
  <c r="D439" i="1"/>
  <c r="D438" i="1"/>
  <c r="D437" i="1"/>
  <c r="D436" i="1"/>
  <c r="D435" i="1"/>
  <c r="D434" i="1"/>
  <c r="D433" i="1"/>
  <c r="D432" i="1"/>
  <c r="D431" i="1"/>
  <c r="D430" i="1"/>
  <c r="D427" i="1"/>
  <c r="D426" i="1"/>
  <c r="D425" i="1"/>
  <c r="D424" i="1"/>
  <c r="D423" i="1"/>
  <c r="D422" i="1"/>
  <c r="D421" i="1"/>
  <c r="D420" i="1"/>
  <c r="D419" i="1"/>
  <c r="D418" i="1"/>
  <c r="D417" i="1"/>
  <c r="D416" i="1"/>
  <c r="D415" i="1"/>
  <c r="D414" i="1"/>
  <c r="D413" i="1"/>
  <c r="D412" i="1"/>
  <c r="D411" i="1"/>
  <c r="D410" i="1"/>
  <c r="F592" i="1"/>
  <c r="F591" i="1"/>
  <c r="F590" i="1"/>
  <c r="F589" i="1"/>
  <c r="F588" i="1"/>
  <c r="F461" i="1"/>
  <c r="F452" i="1"/>
  <c r="F450" i="1"/>
  <c r="F437" i="1"/>
  <c r="F435" i="1"/>
  <c r="F432" i="1"/>
  <c r="F606" i="1"/>
  <c r="F587" i="1"/>
  <c r="F586" i="1"/>
  <c r="F585" i="1"/>
  <c r="F584" i="1"/>
  <c r="F583" i="1"/>
  <c r="F582" i="1"/>
  <c r="F581" i="1"/>
  <c r="F580" i="1"/>
  <c r="F566" i="1"/>
  <c r="F565" i="1"/>
  <c r="F564" i="1"/>
  <c r="F563" i="1"/>
  <c r="F562" i="1"/>
  <c r="F561" i="1"/>
  <c r="F560" i="1"/>
  <c r="F559" i="1"/>
  <c r="F558" i="1"/>
  <c r="F557" i="1"/>
  <c r="F556" i="1"/>
  <c r="F555" i="1"/>
  <c r="F554" i="1"/>
  <c r="F553" i="1"/>
  <c r="F497" i="1"/>
  <c r="F484" i="1"/>
  <c r="F483" i="1"/>
  <c r="F482" i="1"/>
  <c r="F481" i="1"/>
  <c r="F480" i="1"/>
  <c r="F479" i="1"/>
  <c r="F478" i="1"/>
  <c r="F477" i="1"/>
  <c r="F476" i="1"/>
  <c r="F475" i="1"/>
  <c r="F460" i="1"/>
  <c r="F459" i="1"/>
  <c r="F458" i="1"/>
  <c r="F457" i="1"/>
  <c r="F456" i="1"/>
  <c r="F455" i="1"/>
  <c r="F454" i="1"/>
  <c r="F453" i="1"/>
  <c r="F451" i="1"/>
  <c r="F449" i="1"/>
  <c r="F448" i="1"/>
  <c r="F433" i="1"/>
  <c r="F431" i="1"/>
  <c r="F430" i="1"/>
  <c r="F428" i="1"/>
  <c r="F418" i="1"/>
  <c r="F417" i="1"/>
  <c r="F416" i="1"/>
  <c r="F415" i="1"/>
  <c r="F414" i="1"/>
  <c r="F413" i="1"/>
  <c r="F412" i="1"/>
  <c r="F411" i="1"/>
  <c r="F410" i="1"/>
  <c r="AC398" i="1"/>
  <c r="AC397" i="1"/>
  <c r="AX334" i="1"/>
  <c r="AX327" i="1"/>
  <c r="AX309" i="1"/>
  <c r="AX298" i="1"/>
  <c r="AX321" i="1"/>
  <c r="AX258" i="1"/>
  <c r="AX246" i="1"/>
  <c r="AX288" i="1"/>
  <c r="AX282" i="1"/>
  <c r="AX273" i="1"/>
  <c r="AF330" i="1"/>
  <c r="AZ330" i="1"/>
  <c r="AD330" i="1" s="1"/>
  <c r="AZ339" i="1"/>
  <c r="AD339" i="1" s="1"/>
  <c r="AF339" i="1"/>
  <c r="AZ332" i="1"/>
  <c r="AD332" i="1" s="1"/>
  <c r="AZ328" i="1"/>
  <c r="AD328" i="1" s="1"/>
  <c r="AF332" i="1"/>
  <c r="AF328" i="1"/>
  <c r="AF317" i="1"/>
  <c r="AZ317" i="1"/>
  <c r="AD317" i="1" s="1"/>
  <c r="AF318" i="1"/>
  <c r="AZ318" i="1"/>
  <c r="AD318" i="1" s="1"/>
  <c r="AF319" i="1"/>
  <c r="AZ319" i="1"/>
  <c r="AD319" i="1" s="1"/>
  <c r="AZ316" i="1"/>
  <c r="AD316" i="1" s="1"/>
  <c r="AF316" i="1"/>
  <c r="BA306" i="1"/>
  <c r="AZ305" i="1"/>
  <c r="AD305" i="1" s="1"/>
  <c r="AZ302" i="1"/>
  <c r="AD302" i="1" s="1"/>
  <c r="AZ303" i="1"/>
  <c r="AD303" i="1" s="1"/>
  <c r="AZ304" i="1"/>
  <c r="AD304" i="1" s="1"/>
  <c r="AZ301" i="1"/>
  <c r="AD301" i="1" s="1"/>
  <c r="AZ299" i="1"/>
  <c r="AD299" i="1" s="1"/>
  <c r="AZ300" i="1"/>
  <c r="AD300" i="1" s="1"/>
  <c r="AZ306" i="1"/>
  <c r="AF306" i="1"/>
  <c r="AF305" i="1"/>
  <c r="AF304" i="1"/>
  <c r="AF303" i="1"/>
  <c r="AF302" i="1"/>
  <c r="AF301" i="1"/>
  <c r="AF300" i="1"/>
  <c r="AF299" i="1"/>
  <c r="BA324" i="1"/>
  <c r="BA323" i="1"/>
  <c r="AZ324" i="1"/>
  <c r="AZ323" i="1"/>
  <c r="AZ322" i="1"/>
  <c r="AD322" i="1" s="1"/>
  <c r="AF324" i="1"/>
  <c r="AF323" i="1"/>
  <c r="AF322" i="1"/>
  <c r="AF132" i="1"/>
  <c r="AF135" i="1"/>
  <c r="AF138" i="1"/>
  <c r="AF141" i="1"/>
  <c r="AF144" i="1"/>
  <c r="AF129" i="1"/>
  <c r="AZ132" i="1"/>
  <c r="AD132" i="1" s="1"/>
  <c r="AZ135" i="1"/>
  <c r="AD135" i="1" s="1"/>
  <c r="AZ138" i="1"/>
  <c r="AD138" i="1" s="1"/>
  <c r="AZ141" i="1"/>
  <c r="AD141" i="1" s="1"/>
  <c r="AZ144" i="1"/>
  <c r="AD144" i="1" s="1"/>
  <c r="AZ129" i="1"/>
  <c r="AD129" i="1" s="1"/>
  <c r="BA120" i="1"/>
  <c r="AZ120" i="1"/>
  <c r="BA112" i="1"/>
  <c r="AZ112" i="1"/>
  <c r="AZ104" i="1"/>
  <c r="BA104" i="1"/>
  <c r="BA124" i="1"/>
  <c r="AZ124" i="1"/>
  <c r="BA116" i="1"/>
  <c r="AZ116" i="1"/>
  <c r="BA108" i="1"/>
  <c r="AZ108" i="1"/>
  <c r="BA100" i="1"/>
  <c r="AZ100" i="1"/>
  <c r="AZ292" i="1"/>
  <c r="AZ291" i="1"/>
  <c r="AF292" i="1"/>
  <c r="AF291" i="1"/>
  <c r="AZ289" i="1"/>
  <c r="AD289" i="1" s="1"/>
  <c r="AZ290" i="1"/>
  <c r="AD290" i="1" s="1"/>
  <c r="AF290" i="1"/>
  <c r="AF289" i="1"/>
  <c r="AZ286" i="1"/>
  <c r="AD286" i="1" s="1"/>
  <c r="AZ285" i="1"/>
  <c r="AD285" i="1" s="1"/>
  <c r="AF286" i="1"/>
  <c r="AF285" i="1"/>
  <c r="N282" i="1"/>
  <c r="C282" i="1" s="1"/>
  <c r="AF275" i="1"/>
  <c r="AZ275" i="1"/>
  <c r="AD275" i="1" s="1"/>
  <c r="AF276" i="1"/>
  <c r="AZ276" i="1"/>
  <c r="AD276" i="1" s="1"/>
  <c r="AZ274" i="1"/>
  <c r="AD274" i="1" s="1"/>
  <c r="AF274" i="1"/>
  <c r="AF97" i="1"/>
  <c r="AF96" i="1"/>
  <c r="AF95" i="1"/>
  <c r="AF94" i="1"/>
  <c r="AF93" i="1"/>
  <c r="AF92" i="1"/>
  <c r="AF91" i="1"/>
  <c r="AZ34" i="1"/>
  <c r="AD34" i="1" s="1"/>
  <c r="AF34" i="1"/>
  <c r="AZ62" i="1"/>
  <c r="AF62" i="1"/>
  <c r="AZ61" i="1"/>
  <c r="AF61" i="1"/>
  <c r="AZ60" i="1"/>
  <c r="AF60" i="1"/>
  <c r="AZ59" i="1"/>
  <c r="AF59" i="1"/>
  <c r="AZ58" i="1"/>
  <c r="AF58" i="1"/>
  <c r="AF40" i="1"/>
  <c r="AF39" i="1"/>
  <c r="AF38" i="1"/>
  <c r="AF37" i="1"/>
  <c r="AF36" i="1"/>
  <c r="AZ40" i="1"/>
  <c r="AZ39" i="1"/>
  <c r="AZ38" i="1"/>
  <c r="AZ37" i="1"/>
  <c r="AZ36" i="1"/>
  <c r="AZ56" i="1"/>
  <c r="AD56" i="1" s="1"/>
  <c r="AF56" i="1"/>
  <c r="AZ18" i="1"/>
  <c r="AD18" i="1" s="1"/>
  <c r="AF18" i="1"/>
  <c r="AZ17" i="1"/>
  <c r="AD17" i="1" s="1"/>
  <c r="AF17" i="1"/>
  <c r="AW258" i="1"/>
  <c r="BA268" i="1"/>
  <c r="AZ268" i="1"/>
  <c r="BA266" i="1"/>
  <c r="AZ266" i="1"/>
  <c r="BA264" i="1"/>
  <c r="AZ264" i="1"/>
  <c r="BA262" i="1"/>
  <c r="AZ262" i="1"/>
  <c r="BA260" i="1"/>
  <c r="AZ260" i="1"/>
  <c r="AF251" i="1"/>
  <c r="AF255" i="1"/>
  <c r="AF253" i="1"/>
  <c r="AF249" i="1"/>
  <c r="AF247" i="1"/>
  <c r="BA255" i="1"/>
  <c r="AZ255" i="1"/>
  <c r="BA253" i="1"/>
  <c r="AZ253" i="1"/>
  <c r="AZ251" i="1"/>
  <c r="AD251" i="1" s="1"/>
  <c r="AZ249" i="1"/>
  <c r="AD249" i="1" s="1"/>
  <c r="BA247" i="1"/>
  <c r="AZ247" i="1"/>
  <c r="AX128" i="1"/>
  <c r="AX99" i="1"/>
  <c r="AX64" i="1"/>
  <c r="AX84" i="1"/>
  <c r="AX20" i="1"/>
  <c r="AX42" i="1"/>
  <c r="AX7" i="1"/>
  <c r="AC395" i="1"/>
  <c r="C395" i="1"/>
  <c r="AW241" i="1"/>
  <c r="AU241" i="1"/>
  <c r="AS1" i="1"/>
  <c r="AF446" i="1" l="1"/>
  <c r="AF395" i="1"/>
  <c r="K600" i="1"/>
  <c r="K488" i="1"/>
  <c r="K491" i="1"/>
  <c r="AD38" i="1"/>
  <c r="K601" i="1"/>
  <c r="K575" i="1"/>
  <c r="K567" i="1"/>
  <c r="K595" i="1"/>
  <c r="K594" i="1"/>
  <c r="K576" i="1"/>
  <c r="K589" i="1"/>
  <c r="K568" i="1"/>
  <c r="K574" i="1"/>
  <c r="K603" i="1"/>
  <c r="K489" i="1"/>
  <c r="K482" i="1"/>
  <c r="K596" i="1"/>
  <c r="K580" i="1"/>
  <c r="K553" i="1"/>
  <c r="K559" i="1"/>
  <c r="K493" i="1"/>
  <c r="K588" i="1"/>
  <c r="K602" i="1"/>
  <c r="K570" i="1"/>
  <c r="K585" i="1"/>
  <c r="K561" i="1"/>
  <c r="K569" i="1"/>
  <c r="K557" i="1"/>
  <c r="K587" i="1"/>
  <c r="K558" i="1"/>
  <c r="K564" i="1"/>
  <c r="K583" i="1"/>
  <c r="K577" i="1"/>
  <c r="K562" i="1"/>
  <c r="K571" i="1"/>
  <c r="K572" i="1"/>
  <c r="K495" i="1"/>
  <c r="K479" i="1"/>
  <c r="K598" i="1"/>
  <c r="K591" i="1"/>
  <c r="K476" i="1"/>
  <c r="K554" i="1"/>
  <c r="K555" i="1"/>
  <c r="K599" i="1"/>
  <c r="K592" i="1"/>
  <c r="K604" i="1"/>
  <c r="K597" i="1"/>
  <c r="K582" i="1"/>
  <c r="K593" i="1"/>
  <c r="K584" i="1"/>
  <c r="K586" i="1"/>
  <c r="K590" i="1"/>
  <c r="K581" i="1"/>
  <c r="K605" i="1"/>
  <c r="K573" i="1"/>
  <c r="K566" i="1"/>
  <c r="K565" i="1"/>
  <c r="K494" i="1"/>
  <c r="K556" i="1"/>
  <c r="K563" i="1"/>
  <c r="K560" i="1"/>
  <c r="K487" i="1"/>
  <c r="K490" i="1"/>
  <c r="K481" i="1"/>
  <c r="K478" i="1"/>
  <c r="K484" i="1"/>
  <c r="K483" i="1"/>
  <c r="K480" i="1"/>
  <c r="K485" i="1"/>
  <c r="K492" i="1"/>
  <c r="K486" i="1"/>
  <c r="K496" i="1"/>
  <c r="K475" i="1"/>
  <c r="K477" i="1"/>
  <c r="E450" i="1" a="1"/>
  <c r="E450" i="1" s="1"/>
  <c r="E462" i="1" a="1"/>
  <c r="E462" i="1" s="1"/>
  <c r="E452" i="1" a="1"/>
  <c r="E452" i="1" s="1"/>
  <c r="E464" i="1" a="1"/>
  <c r="E464" i="1" s="1"/>
  <c r="E453" i="1" a="1"/>
  <c r="E453" i="1" s="1"/>
  <c r="E465" i="1" a="1"/>
  <c r="E465" i="1" s="1"/>
  <c r="E454" i="1" a="1"/>
  <c r="E454" i="1" s="1"/>
  <c r="E466" i="1" a="1"/>
  <c r="E466" i="1" s="1"/>
  <c r="E456" i="1" a="1"/>
  <c r="E456" i="1" s="1"/>
  <c r="E468" i="1" a="1"/>
  <c r="E468" i="1" s="1"/>
  <c r="E457" i="1" a="1"/>
  <c r="E457" i="1" s="1"/>
  <c r="E469" i="1" a="1"/>
  <c r="E469" i="1" s="1"/>
  <c r="E458" i="1" a="1"/>
  <c r="E458" i="1" s="1"/>
  <c r="E470" i="1" a="1"/>
  <c r="E470" i="1" s="1"/>
  <c r="E448" i="1" a="1"/>
  <c r="E448" i="1" s="1"/>
  <c r="E460" i="1" a="1"/>
  <c r="E460" i="1" s="1"/>
  <c r="E472" i="1" a="1"/>
  <c r="E472" i="1" s="1"/>
  <c r="E467" i="1" a="1"/>
  <c r="E467" i="1" s="1"/>
  <c r="E461" i="1" a="1"/>
  <c r="E461" i="1" s="1"/>
  <c r="E449" i="1" a="1"/>
  <c r="E449" i="1" s="1"/>
  <c r="E451" i="1" a="1"/>
  <c r="E451" i="1" s="1"/>
  <c r="E455" i="1" a="1"/>
  <c r="E455" i="1" s="1"/>
  <c r="E459" i="1" a="1"/>
  <c r="E459" i="1" s="1"/>
  <c r="E463" i="1" a="1"/>
  <c r="E463" i="1" s="1"/>
  <c r="E471" i="1" a="1"/>
  <c r="E471" i="1" s="1"/>
  <c r="E438" i="1" a="1"/>
  <c r="E438" i="1" s="1"/>
  <c r="E439" i="1" a="1"/>
  <c r="E439" i="1" s="1"/>
  <c r="E441" i="1" a="1"/>
  <c r="E441" i="1" s="1"/>
  <c r="E444" i="1" a="1"/>
  <c r="E444" i="1" s="1"/>
  <c r="E442" i="1" a="1"/>
  <c r="E442" i="1" s="1"/>
  <c r="E431" i="1" a="1"/>
  <c r="E431" i="1" s="1"/>
  <c r="E443" i="1" a="1"/>
  <c r="E443" i="1" s="1"/>
  <c r="E433" i="1" a="1"/>
  <c r="E433" i="1" s="1"/>
  <c r="E445" i="1" a="1"/>
  <c r="E445" i="1" s="1"/>
  <c r="E434" i="1" a="1"/>
  <c r="E434" i="1" s="1"/>
  <c r="E435" i="1" a="1"/>
  <c r="E435" i="1" s="1"/>
  <c r="E437" i="1" a="1"/>
  <c r="E437" i="1" s="1"/>
  <c r="E430" i="1" a="1"/>
  <c r="E430" i="1" s="1"/>
  <c r="E432" i="1" a="1"/>
  <c r="E432" i="1" s="1"/>
  <c r="E436" i="1" a="1"/>
  <c r="E436" i="1" s="1"/>
  <c r="E440" i="1" a="1"/>
  <c r="E440" i="1" s="1"/>
  <c r="E419" i="1" a="1"/>
  <c r="E419" i="1" s="1"/>
  <c r="E410" i="1" a="1"/>
  <c r="E410" i="1" s="1"/>
  <c r="E427" i="1" a="1"/>
  <c r="E427" i="1" s="1"/>
  <c r="E411" i="1" a="1"/>
  <c r="E411" i="1" s="1"/>
  <c r="E423" i="1" a="1"/>
  <c r="E423" i="1" s="1"/>
  <c r="E412" i="1" a="1"/>
  <c r="E412" i="1" s="1"/>
  <c r="E424" i="1" a="1"/>
  <c r="E424" i="1" s="1"/>
  <c r="E413" i="1" a="1"/>
  <c r="E413" i="1" s="1"/>
  <c r="E425" i="1" a="1"/>
  <c r="E425" i="1" s="1"/>
  <c r="E422" i="1" a="1"/>
  <c r="E422" i="1" s="1"/>
  <c r="E414" i="1" a="1"/>
  <c r="E414" i="1" s="1"/>
  <c r="E426" i="1" a="1"/>
  <c r="E426" i="1" s="1"/>
  <c r="E415" i="1" a="1"/>
  <c r="E415" i="1" s="1"/>
  <c r="E416" i="1" a="1"/>
  <c r="E416" i="1" s="1"/>
  <c r="E417" i="1" a="1"/>
  <c r="E417" i="1" s="1"/>
  <c r="E418" i="1" a="1"/>
  <c r="E418" i="1" s="1"/>
  <c r="E420" i="1" a="1"/>
  <c r="E420" i="1" s="1"/>
  <c r="E421" i="1" a="1"/>
  <c r="E421" i="1" s="1"/>
  <c r="AF398" i="1"/>
  <c r="AF397" i="1"/>
  <c r="C396" i="1"/>
  <c r="AD120" i="1"/>
  <c r="AD253" i="1"/>
  <c r="AW309" i="1"/>
  <c r="AW7" i="1"/>
  <c r="AU273" i="1"/>
  <c r="AD112" i="1"/>
  <c r="AD306" i="1"/>
  <c r="AU298" i="1" s="1"/>
  <c r="AD124" i="1"/>
  <c r="AD108" i="1"/>
  <c r="AW20" i="1"/>
  <c r="AW42" i="1"/>
  <c r="AD104" i="1"/>
  <c r="AW273" i="1"/>
  <c r="AW288" i="1"/>
  <c r="AU334" i="1"/>
  <c r="AW246" i="1"/>
  <c r="AD258" i="1"/>
  <c r="AU258" i="1" s="1"/>
  <c r="AU7" i="1"/>
  <c r="AD292" i="1"/>
  <c r="AD323" i="1"/>
  <c r="AD247" i="1"/>
  <c r="AW84" i="1"/>
  <c r="AD324" i="1"/>
  <c r="AD100" i="1"/>
  <c r="AW298" i="1"/>
  <c r="AW334" i="1"/>
  <c r="AD255" i="1"/>
  <c r="AD116" i="1"/>
  <c r="AW321" i="1"/>
  <c r="AU282" i="1"/>
  <c r="AD58" i="1"/>
  <c r="AW327" i="1"/>
  <c r="AD59" i="1"/>
  <c r="AU327" i="1"/>
  <c r="AU309" i="1"/>
  <c r="AD39" i="1"/>
  <c r="AD291" i="1"/>
  <c r="AD60" i="1"/>
  <c r="AD40" i="1"/>
  <c r="AD61" i="1"/>
  <c r="AD62" i="1"/>
  <c r="AU128" i="1"/>
  <c r="AW128" i="1"/>
  <c r="AD36" i="1"/>
  <c r="AD37" i="1"/>
  <c r="AX241" i="1"/>
  <c r="AD393" i="1" l="1"/>
  <c r="AD446" i="1"/>
  <c r="AD397" i="1"/>
  <c r="AD398" i="1"/>
  <c r="AD395" i="1"/>
  <c r="K472" i="1"/>
  <c r="K471" i="1"/>
  <c r="K470" i="1"/>
  <c r="K469" i="1"/>
  <c r="K468" i="1"/>
  <c r="K460" i="1"/>
  <c r="K448" i="1"/>
  <c r="K459" i="1"/>
  <c r="K458" i="1"/>
  <c r="K457" i="1"/>
  <c r="K456" i="1"/>
  <c r="K467" i="1"/>
  <c r="K455" i="1"/>
  <c r="K449" i="1"/>
  <c r="K466" i="1"/>
  <c r="K454" i="1"/>
  <c r="K465" i="1"/>
  <c r="K453" i="1"/>
  <c r="K464" i="1"/>
  <c r="K452" i="1"/>
  <c r="K463" i="1"/>
  <c r="K451" i="1"/>
  <c r="K462" i="1"/>
  <c r="K450" i="1"/>
  <c r="K461" i="1"/>
  <c r="K437" i="1"/>
  <c r="K445" i="1"/>
  <c r="K433" i="1"/>
  <c r="K444" i="1"/>
  <c r="K432" i="1"/>
  <c r="K443" i="1"/>
  <c r="K431" i="1"/>
  <c r="K442" i="1"/>
  <c r="K430" i="1"/>
  <c r="K441" i="1"/>
  <c r="K440" i="1"/>
  <c r="K439" i="1"/>
  <c r="K438" i="1"/>
  <c r="K436" i="1"/>
  <c r="K435" i="1"/>
  <c r="K434" i="1"/>
  <c r="K414" i="1"/>
  <c r="K410" i="1"/>
  <c r="K427" i="1"/>
  <c r="K423" i="1"/>
  <c r="K419" i="1"/>
  <c r="K411" i="1"/>
  <c r="K424" i="1"/>
  <c r="K415" i="1"/>
  <c r="K420" i="1"/>
  <c r="K425" i="1"/>
  <c r="K422" i="1"/>
  <c r="K418" i="1"/>
  <c r="K413" i="1"/>
  <c r="K426" i="1"/>
  <c r="K421" i="1"/>
  <c r="K416" i="1"/>
  <c r="K417" i="1"/>
  <c r="K412" i="1"/>
  <c r="AW393" i="1"/>
  <c r="AU288" i="1"/>
  <c r="AU99" i="1"/>
  <c r="AU246" i="1"/>
  <c r="AU42" i="1"/>
  <c r="AU321" i="1"/>
  <c r="AU20" i="1"/>
  <c r="AU64" i="1"/>
  <c r="AU84" i="1"/>
  <c r="AU39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Wolfgang Harasleben</author>
  </authors>
  <commentList>
    <comment ref="AD1" authorId="0" shapeId="0" xr:uid="{5EF7426C-8A64-46C5-A60D-51C97A89330E}">
      <text>
        <r>
          <rPr>
            <b/>
            <u val="double"/>
            <sz val="9"/>
            <color indexed="81"/>
            <rFont val="Segoe UI"/>
            <family val="2"/>
          </rPr>
          <t>Punkte "Anzeigen"/"Nicht Anzeigen!":</t>
        </r>
        <r>
          <rPr>
            <sz val="9"/>
            <color indexed="81"/>
            <rFont val="Segoe UI"/>
            <family val="2"/>
          </rPr>
          <t xml:space="preserve">
Die Einstellung </t>
        </r>
        <r>
          <rPr>
            <b/>
            <sz val="9"/>
            <color indexed="81"/>
            <rFont val="Segoe UI"/>
            <family val="2"/>
          </rPr>
          <t xml:space="preserve">Punkte </t>
        </r>
        <r>
          <rPr>
            <b/>
            <sz val="9"/>
            <color indexed="17"/>
            <rFont val="Segoe UI"/>
            <family val="2"/>
          </rPr>
          <t>"Anzeigen!"</t>
        </r>
        <r>
          <rPr>
            <sz val="9"/>
            <color indexed="81"/>
            <rFont val="Segoe UI"/>
            <family val="2"/>
          </rPr>
          <t xml:space="preserve"> kann beim ersten Übungsdurchgang sehr hilfreich sein. Danach würde ich jedoch empfehlen, auf </t>
        </r>
        <r>
          <rPr>
            <b/>
            <sz val="9"/>
            <color indexed="81"/>
            <rFont val="Segoe UI"/>
            <family val="2"/>
          </rPr>
          <t xml:space="preserve">Punkte </t>
        </r>
        <r>
          <rPr>
            <b/>
            <sz val="9"/>
            <color indexed="10"/>
            <rFont val="Segoe UI"/>
            <family val="2"/>
          </rPr>
          <t>"Nicht  anzeigen!"</t>
        </r>
        <r>
          <rPr>
            <sz val="9"/>
            <color indexed="81"/>
            <rFont val="Segoe UI"/>
            <family val="2"/>
          </rPr>
          <t xml:space="preserve"> umzuchalten. Dadurch erhöht sich die Notwendigkeit</t>
        </r>
        <r>
          <rPr>
            <b/>
            <sz val="9"/>
            <color indexed="81"/>
            <rFont val="Segoe UI"/>
            <family val="2"/>
          </rPr>
          <t xml:space="preserve"> über die Antworten nachzudenken</t>
        </r>
        <r>
          <rPr>
            <sz val="9"/>
            <color indexed="81"/>
            <rFont val="Segoe UI"/>
            <family val="2"/>
          </rPr>
          <t xml:space="preserve">. Das wiederum hat einen wesentliche </t>
        </r>
        <r>
          <rPr>
            <b/>
            <sz val="9"/>
            <color indexed="81"/>
            <rFont val="Segoe UI"/>
            <family val="2"/>
          </rPr>
          <t>größeren Lerneffekt</t>
        </r>
        <r>
          <rPr>
            <sz val="9"/>
            <color indexed="81"/>
            <rFont val="Segoe UI"/>
            <family val="2"/>
          </rPr>
          <t xml:space="preserve"> zur Folge!
Am Ende, wenn du alle Fragen beantwortet hast, kannst du dir dann ohnehin das </t>
        </r>
        <r>
          <rPr>
            <b/>
            <sz val="9"/>
            <color indexed="81"/>
            <rFont val="Segoe UI"/>
            <family val="2"/>
          </rPr>
          <t>Gesamtergbnis</t>
        </r>
        <r>
          <rPr>
            <sz val="9"/>
            <color indexed="81"/>
            <rFont val="Segoe UI"/>
            <family val="2"/>
          </rPr>
          <t xml:space="preserve"> und die </t>
        </r>
        <r>
          <rPr>
            <b/>
            <sz val="9"/>
            <color indexed="81"/>
            <rFont val="Segoe UI"/>
            <family val="2"/>
          </rPr>
          <t>Note</t>
        </r>
        <r>
          <rPr>
            <sz val="9"/>
            <color indexed="81"/>
            <rFont val="Segoe UI"/>
            <family val="2"/>
          </rPr>
          <t xml:space="preserve"> ansehen. Es werden dann auch die Punkte für die einzelnen Fragen wieder eingeblendet, so dass du sehen kannst, wo du gegebenenfalls </t>
        </r>
        <r>
          <rPr>
            <b/>
            <sz val="9"/>
            <color indexed="81"/>
            <rFont val="Segoe UI"/>
            <family val="2"/>
          </rPr>
          <t>Fehler</t>
        </r>
        <r>
          <rPr>
            <sz val="9"/>
            <color indexed="81"/>
            <rFont val="Segoe UI"/>
            <family val="2"/>
          </rPr>
          <t xml:space="preserve"> gemacht hast.</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<sst xmlns="http://schemas.openxmlformats.org/spreadsheetml/2006/main" count="1124" uniqueCount="552">
  <si>
    <t>ACHTUNG: Wähle die richtigen Antworten aus oder Kreuze sie an !!!</t>
  </si>
  <si>
    <t>Version: 2022.09.08.002</t>
  </si>
  <si>
    <t>Spaltenindices:</t>
  </si>
  <si>
    <t>! ! ! ! !</t>
  </si>
  <si>
    <t>Pkte</t>
  </si>
  <si>
    <t>/</t>
  </si>
  <si>
    <t>Ges.</t>
  </si>
  <si>
    <t>F</t>
  </si>
  <si>
    <t>Deine Antworten</t>
  </si>
  <si>
    <t>●</t>
  </si>
  <si>
    <t>,</t>
  </si>
  <si>
    <t>! ! !</t>
  </si>
  <si>
    <t xml:space="preserve">Gesamtpunkte: </t>
  </si>
  <si>
    <t>NACHNAME Vorname</t>
  </si>
  <si>
    <t>Summe</t>
  </si>
  <si>
    <t>-</t>
  </si>
  <si>
    <t>1.</t>
  </si>
  <si>
    <t>:</t>
  </si>
  <si>
    <t>2.</t>
  </si>
  <si>
    <t>3.</t>
  </si>
  <si>
    <t>4.</t>
  </si>
  <si>
    <t>5.</t>
  </si>
  <si>
    <t>6.</t>
  </si>
  <si>
    <t>7.</t>
  </si>
  <si>
    <t>Kennzeichen der Doppik</t>
  </si>
  <si>
    <t>Hauptbuch</t>
  </si>
  <si>
    <t>Erfassung jedes Betrages</t>
  </si>
  <si>
    <t>Verbuchung jedes Geschäftsfalles</t>
  </si>
  <si>
    <t>Erfolgsermittlung</t>
  </si>
  <si>
    <t>Die Doppelte Buchführung ist ein Buchführungssystem, welches landwirtschaftliche Betrieb ab 165 000,- Euro Einheitswert bzw. 700 000,- Euro Umsatz anwenden müssen.</t>
  </si>
  <si>
    <t>Die Begriffe Vermögen und Kapital</t>
  </si>
  <si>
    <t>Journal</t>
  </si>
  <si>
    <t>Eigenkapital</t>
  </si>
  <si>
    <t>Fremdkapital</t>
  </si>
  <si>
    <t>A</t>
  </si>
  <si>
    <t>B</t>
  </si>
  <si>
    <t>Begriff:</t>
  </si>
  <si>
    <t>Anlagevermögen</t>
  </si>
  <si>
    <t>Beispiele:</t>
  </si>
  <si>
    <t>Grund und Boden</t>
  </si>
  <si>
    <t>Maschinen und Geräte</t>
  </si>
  <si>
    <t>Gebäude</t>
  </si>
  <si>
    <t>EDV-Anlagen</t>
  </si>
  <si>
    <t>Geschäftsausstattung</t>
  </si>
  <si>
    <t>Umlaufvermögen</t>
  </si>
  <si>
    <t>Geld</t>
  </si>
  <si>
    <t>Vorräte</t>
  </si>
  <si>
    <t>Waren (Obst, Gemüse, …)</t>
  </si>
  <si>
    <t>Berufskleidung</t>
  </si>
  <si>
    <t>Reinigungsmittel</t>
  </si>
  <si>
    <t>VERMÖGEN</t>
  </si>
  <si>
    <t xml:space="preserve">Grund und Boden </t>
  </si>
  <si>
    <t xml:space="preserve">Geld (Bargeld, Guthaben, Schulden) </t>
  </si>
  <si>
    <t xml:space="preserve">Gebäude und bauliche Anlagen </t>
  </si>
  <si>
    <t xml:space="preserve">selbsterzeugte Vorräte </t>
  </si>
  <si>
    <t xml:space="preserve">Maschinen und Geräte </t>
  </si>
  <si>
    <t xml:space="preserve">zugekaufte Vorräte </t>
  </si>
  <si>
    <t xml:space="preserve">einjährige Pflanzenbestände </t>
  </si>
  <si>
    <t xml:space="preserve">Vieh (Zuchtvieh) </t>
  </si>
  <si>
    <t xml:space="preserve">Mehrjährige Pflanzenbestände  </t>
  </si>
  <si>
    <t xml:space="preserve">Dauerkulturen </t>
  </si>
  <si>
    <t>Vieh (Mastvieh)</t>
  </si>
  <si>
    <t>Grundverbesserungen</t>
  </si>
  <si>
    <t>Wald (für Forstbetriebe)</t>
  </si>
  <si>
    <t>Grund und Boden, Geld (Bargeld, Guthaben Schulden), Gebäude und bauliche Anlagen, selbsterzeugte Vorräte, Maschinen und Geräte, Grundverbesserungen (Meliorationen), Vieh (Zuchtvieh), Mehrjährige Pflanzenbestände bzw. Dauerkulturen, zugekaufte Vorräte, einjährige Pflanzenbestände, Wald (für Forstbetriebe), Vieh (Mastvieh)</t>
  </si>
  <si>
    <r>
      <t>Arbeitsaufgabe: Ordne folgendes Vermögen richtig zu!</t>
    </r>
    <r>
      <rPr>
        <b/>
        <sz val="10"/>
        <color rgb="FF0070C0"/>
        <rFont val="Calibri"/>
        <family val="2"/>
        <scheme val="minor"/>
      </rPr>
      <t xml:space="preserve"> (13 Punkte)</t>
    </r>
  </si>
  <si>
    <t>Grundstück, Mais, Wiese, Mastschweine, Kühe, Zuchtschweine, Mastrinder, Geld, Heu, Silage, Traktor, Miststreuer, Güllefass, Stall, Scheune, Stadel, Geld am Girokonto, Marmelade, Most, Ladewagen, Belüftungsanlage, Obstgarten, Brennholz, Getreide</t>
  </si>
  <si>
    <t xml:space="preserve">Mais </t>
  </si>
  <si>
    <t xml:space="preserve">Mastschweine </t>
  </si>
  <si>
    <t xml:space="preserve">Mastrinder </t>
  </si>
  <si>
    <t xml:space="preserve">Geld </t>
  </si>
  <si>
    <t xml:space="preserve">Heu </t>
  </si>
  <si>
    <t xml:space="preserve">Silage </t>
  </si>
  <si>
    <t xml:space="preserve">Geld am Girokonto </t>
  </si>
  <si>
    <t xml:space="preserve">Marmelade </t>
  </si>
  <si>
    <t xml:space="preserve">Most </t>
  </si>
  <si>
    <t xml:space="preserve">Brennholz </t>
  </si>
  <si>
    <t xml:space="preserve">Getreide </t>
  </si>
  <si>
    <r>
      <t xml:space="preserve">Arbeitsauftrag: Unterscheide in Anlage- und Umlaufvermögen! </t>
    </r>
    <r>
      <rPr>
        <b/>
        <sz val="10"/>
        <color rgb="FF0070C0"/>
        <rFont val="Calibri"/>
        <family val="2"/>
        <scheme val="minor"/>
      </rPr>
      <t>(24 Punkte)</t>
    </r>
  </si>
  <si>
    <t>Vorgangsweise bei der doppelten Buchführung (Doppik)!</t>
  </si>
  <si>
    <t>Bei der Durchführung der Doppik sind mehrere, meist chronologisch aufeinanderfolgende, Arbeitsschritte erforderlich:</t>
  </si>
  <si>
    <r>
      <t xml:space="preserve">Zu Beginn des Wirtschaftsjahres, am 01.01.: </t>
    </r>
    <r>
      <rPr>
        <b/>
        <sz val="10"/>
        <color rgb="FF0070C0"/>
        <rFont val="Calibri"/>
        <family val="2"/>
        <scheme val="minor"/>
      </rPr>
      <t>(3 Punkte)</t>
    </r>
  </si>
  <si>
    <t>(01.01. – 31.12.)</t>
  </si>
  <si>
    <r>
      <t xml:space="preserve">Am Ende des Geschäftsjahres, also am 31.12.: </t>
    </r>
    <r>
      <rPr>
        <b/>
        <sz val="10"/>
        <color rgb="FF0070C0"/>
        <rFont val="Calibri"/>
        <family val="2"/>
        <scheme val="minor"/>
      </rPr>
      <t>(3 Punkte)</t>
    </r>
  </si>
  <si>
    <t>Geschäftsfälle</t>
  </si>
  <si>
    <r>
      <t>Während des Geschäftsjahres</t>
    </r>
    <r>
      <rPr>
        <b/>
        <sz val="10"/>
        <color rgb="FF0070C0"/>
        <rFont val="Calibri"/>
        <family val="2"/>
        <scheme val="minor"/>
      </rPr>
      <t xml:space="preserve"> (2 Punkte)</t>
    </r>
  </si>
  <si>
    <t>Eröffnung der Bestandskonten</t>
  </si>
  <si>
    <t>Inventur und Bewertung</t>
  </si>
  <si>
    <t>Erstellen einer Bilanz</t>
  </si>
  <si>
    <t>Vorbereitungen zum Rechnungsabschluss</t>
  </si>
  <si>
    <t>Abschluss der Konten (Schlussbilanz)</t>
  </si>
  <si>
    <t>Auswertung der Buchführungsergebnisse</t>
  </si>
  <si>
    <t>laufenden</t>
  </si>
  <si>
    <t>Verbuchung …</t>
  </si>
  <si>
    <r>
      <t>Vermögen (AKTIVA): Ergänze die fehldenden Begrifffe!</t>
    </r>
    <r>
      <rPr>
        <b/>
        <sz val="10"/>
        <color rgb="FF0070C0"/>
        <rFont val="Calibri"/>
        <family val="2"/>
        <scheme val="minor"/>
      </rPr>
      <t xml:space="preserve"> (6 Punkte)</t>
    </r>
  </si>
  <si>
    <r>
      <t xml:space="preserve">Vermögen (AKTIVA): Ergänze die fehldenden Begrifffe! </t>
    </r>
    <r>
      <rPr>
        <b/>
        <sz val="10"/>
        <color rgb="FF0070C0"/>
        <rFont val="Calibri"/>
        <family val="2"/>
        <scheme val="minor"/>
      </rPr>
      <t>(6 Punkte)</t>
    </r>
  </si>
  <si>
    <r>
      <t xml:space="preserve">Kapital (PASSIVA): Ergänze die fehlenden Begriffe in der Grafik! </t>
    </r>
    <r>
      <rPr>
        <b/>
        <sz val="10"/>
        <color rgb="FF0070C0"/>
        <rFont val="Calibri"/>
        <family val="2"/>
        <scheme val="minor"/>
      </rPr>
      <t>(2 Punkte)</t>
    </r>
  </si>
  <si>
    <t>Futtermittelvorrat</t>
  </si>
  <si>
    <t>Ladewagen</t>
  </si>
  <si>
    <t>Kundenforderung</t>
  </si>
  <si>
    <t>Geld in der Kassa</t>
  </si>
  <si>
    <t>Bankguthaben</t>
  </si>
  <si>
    <t>Werkzeug für die Hofwerkstatt</t>
  </si>
  <si>
    <t>Einrichtung im Hofladen</t>
  </si>
  <si>
    <r>
      <t xml:space="preserve">Wozu zählen die folgenden Vermögenswerte? </t>
    </r>
    <r>
      <rPr>
        <b/>
        <sz val="10"/>
        <color rgb="FF0070C0"/>
        <rFont val="Calibri"/>
        <family val="2"/>
        <scheme val="minor"/>
      </rPr>
      <t>(7 Punkte)</t>
    </r>
  </si>
  <si>
    <t>Eigenmittel eines Unternehmens</t>
  </si>
  <si>
    <t>Fremde Geldmittel (Schulden) eines Unternehmens</t>
  </si>
  <si>
    <t>Die Erfassung des Vermögens und der Schulden eines Unternehmens am Ende eines Wirtschaftsjahres</t>
  </si>
  <si>
    <t>Die Aufstellung aller Vermögensgegenstände eines Unternehmens</t>
  </si>
  <si>
    <t>Güter, die langerfristig zum Unternehmen zählen</t>
  </si>
  <si>
    <t>Vermögenswerte, deren Wert sich ständig ändert</t>
  </si>
  <si>
    <t>Inventur</t>
  </si>
  <si>
    <t>Inventar</t>
  </si>
  <si>
    <r>
      <t xml:space="preserve">Unternehmer/in sein bedeutet die </t>
    </r>
    <r>
      <rPr>
        <b/>
        <sz val="10"/>
        <color theme="1"/>
        <rFont val="Calibri Light"/>
        <family val="2"/>
        <scheme val="major"/>
      </rPr>
      <t>Chance</t>
    </r>
    <r>
      <rPr>
        <sz val="10"/>
        <color theme="1"/>
        <rFont val="Calibri Light"/>
        <family val="2"/>
        <scheme val="major"/>
      </rPr>
      <t xml:space="preserve">, viel </t>
    </r>
    <r>
      <rPr>
        <b/>
        <sz val="10"/>
        <color theme="1"/>
        <rFont val="Calibri Light"/>
        <family val="2"/>
        <scheme val="major"/>
      </rPr>
      <t>Geld</t>
    </r>
    <r>
      <rPr>
        <sz val="10"/>
        <color theme="1"/>
        <rFont val="Calibri Light"/>
        <family val="2"/>
        <scheme val="major"/>
      </rPr>
      <t xml:space="preserve"> </t>
    </r>
    <r>
      <rPr>
        <b/>
        <sz val="10"/>
        <color theme="1"/>
        <rFont val="Calibri Light"/>
        <family val="2"/>
        <scheme val="major"/>
      </rPr>
      <t>zu</t>
    </r>
    <r>
      <rPr>
        <sz val="10"/>
        <color theme="1"/>
        <rFont val="Calibri Light"/>
        <family val="2"/>
        <scheme val="major"/>
      </rPr>
      <t xml:space="preserve"> </t>
    </r>
    <r>
      <rPr>
        <b/>
        <sz val="10"/>
        <color theme="1"/>
        <rFont val="Calibri Light"/>
        <family val="2"/>
        <scheme val="major"/>
      </rPr>
      <t>verdienen</t>
    </r>
    <r>
      <rPr>
        <sz val="10"/>
        <color theme="1"/>
        <rFont val="Calibri Light"/>
        <family val="2"/>
        <scheme val="major"/>
      </rPr>
      <t xml:space="preserve">, aber auch das </t>
    </r>
    <r>
      <rPr>
        <b/>
        <sz val="10"/>
        <color theme="1"/>
        <rFont val="Calibri Light"/>
        <family val="2"/>
        <scheme val="major"/>
      </rPr>
      <t>Risiko</t>
    </r>
    <r>
      <rPr>
        <sz val="10"/>
        <color theme="1"/>
        <rFont val="Calibri Light"/>
        <family val="2"/>
        <scheme val="major"/>
      </rPr>
      <t xml:space="preserve">, </t>
    </r>
    <r>
      <rPr>
        <b/>
        <sz val="10"/>
        <color theme="1"/>
        <rFont val="Calibri Light"/>
        <family val="2"/>
        <scheme val="major"/>
      </rPr>
      <t>Geld zu verlieren</t>
    </r>
    <r>
      <rPr>
        <sz val="10"/>
        <color theme="1"/>
        <rFont val="Calibri Light"/>
        <family val="2"/>
        <scheme val="major"/>
      </rPr>
      <t xml:space="preserve">. Wie erfolgreich ein Unternehmen ist, hängt von vielen Dingen ab: von der richtigen Geschäftsidee, der allgemeinen Wirtschaftslage, aber auch vom unternehmerischen Geschick und vom kaufmännischen Wissen und Können des Unternehmers oder der Unter-nehmerin.
Das </t>
    </r>
    <r>
      <rPr>
        <b/>
        <sz val="10"/>
        <color theme="1"/>
        <rFont val="Calibri Light"/>
        <family val="2"/>
        <scheme val="major"/>
      </rPr>
      <t xml:space="preserve">Beherrschen des Zahlenwerks </t>
    </r>
    <r>
      <rPr>
        <sz val="10"/>
        <color theme="1"/>
        <rFont val="Calibri Light"/>
        <family val="2"/>
        <scheme val="major"/>
      </rPr>
      <t xml:space="preserve">hinter einem Unternehmen </t>
    </r>
    <r>
      <rPr>
        <b/>
        <sz val="10"/>
        <color theme="1"/>
        <rFont val="Calibri Light"/>
        <family val="2"/>
        <scheme val="major"/>
      </rPr>
      <t>ist</t>
    </r>
    <r>
      <rPr>
        <sz val="10"/>
        <color theme="1"/>
        <rFont val="Calibri Light"/>
        <family val="2"/>
        <scheme val="major"/>
      </rPr>
      <t xml:space="preserve"> eine </t>
    </r>
    <r>
      <rPr>
        <b/>
        <sz val="10"/>
        <color theme="1"/>
        <rFont val="Calibri Light"/>
        <family val="2"/>
        <scheme val="major"/>
      </rPr>
      <t>Voraussetzung</t>
    </r>
    <r>
      <rPr>
        <sz val="10"/>
        <color theme="1"/>
        <rFont val="Calibri Light"/>
        <family val="2"/>
        <scheme val="major"/>
      </rPr>
      <t xml:space="preserve"> </t>
    </r>
    <r>
      <rPr>
        <b/>
        <sz val="10"/>
        <color theme="1"/>
        <rFont val="Calibri Light"/>
        <family val="2"/>
        <scheme val="major"/>
      </rPr>
      <t>für Erfolg</t>
    </r>
    <r>
      <rPr>
        <sz val="10"/>
        <color theme="1"/>
        <rFont val="Calibri Light"/>
        <family val="2"/>
        <scheme val="major"/>
      </rPr>
      <t>! Ohne ordentliche Buchhaltung kann auch das beste Unternehmen auf lange Sicht keine Gewinne erzielen.</t>
    </r>
  </si>
  <si>
    <r>
      <t xml:space="preserve">Nenne  die drei Kennzeichen der Doppelten Buchführung (Doppik)! </t>
    </r>
    <r>
      <rPr>
        <b/>
        <sz val="10"/>
        <color rgb="FF0070C0"/>
        <rFont val="Calibri"/>
        <family val="2"/>
        <scheme val="minor"/>
      </rPr>
      <t>(8 Punkte)</t>
    </r>
  </si>
  <si>
    <t>R</t>
  </si>
  <si>
    <t>Ankreuzen</t>
  </si>
  <si>
    <t>x</t>
  </si>
  <si>
    <t>Unternehmen mit einem jährlichen Umsatz von mehr als 700.000,- € in zwei aufeinanderfolgenden Jahren müssen ab dem folgenden Jahr die doppelte Buchhaltung führen.</t>
  </si>
  <si>
    <t>Unternehmer und Unternehmerinnen dürfen selbst entscheiden, wie sie ihre Bücher führen.</t>
  </si>
  <si>
    <t>Der Gewinn ist mittels eines Durchschnittssatzes (42%) vom Einheitswert zu ermitteln, wenn der Einheitswert des land- und forstwirtschaftlichen Betriebes 75.000,- € nicht übersteigt.</t>
  </si>
  <si>
    <t>Unternehmen mit einem Jahresumsatz von weniger als 700.000,- € dürfen die doppelte Buchhaltung nicht anwenden.</t>
  </si>
  <si>
    <t>Bei einem Umsatz von über 600.000,- € oder einem Einheitswert von mehr als 165.000,- € ist eine Einnahmen-Ausgaben-Rechnung zu führen.</t>
  </si>
  <si>
    <t>Eine Inventur ist zum Beginn eines</t>
  </si>
  <si>
    <t>Unternehmens</t>
  </si>
  <si>
    <t>Buchführung</t>
  </si>
  <si>
    <t>, zum Beginn der</t>
  </si>
  <si>
    <t xml:space="preserve"> und dann</t>
  </si>
  <si>
    <t>laufend</t>
  </si>
  <si>
    <t xml:space="preserve"> zum</t>
  </si>
  <si>
    <t>Schluss</t>
  </si>
  <si>
    <t>Geschäftsjahres</t>
  </si>
  <si>
    <t xml:space="preserve">Die Inventur = </t>
  </si>
  <si>
    <t>, d.h.</t>
  </si>
  <si>
    <t>Bestandsaufnahme</t>
  </si>
  <si>
    <t>alle</t>
  </si>
  <si>
    <t>Vermögensteile</t>
  </si>
  <si>
    <t xml:space="preserve"> wie z.B.</t>
  </si>
  <si>
    <t>Maschinen und Gebäude</t>
  </si>
  <si>
    <t>Betriebsmittel</t>
  </si>
  <si>
    <t>Bargeld</t>
  </si>
  <si>
    <t xml:space="preserve"> und</t>
  </si>
  <si>
    <t>Schulden</t>
  </si>
  <si>
    <t xml:space="preserve"> des Betriebes werden</t>
  </si>
  <si>
    <t>wertmäßig</t>
  </si>
  <si>
    <t>mengenmäßig</t>
  </si>
  <si>
    <r>
      <t xml:space="preserve">Tätigkeiten bei der Inventur: Ordne die Begriffe richtig zu! </t>
    </r>
    <r>
      <rPr>
        <b/>
        <sz val="10"/>
        <color rgb="FF0070C0"/>
        <rFont val="Calibri"/>
        <family val="2"/>
        <scheme val="minor"/>
      </rPr>
      <t>(4 Punkte)</t>
    </r>
  </si>
  <si>
    <t>C</t>
  </si>
  <si>
    <t>D</t>
  </si>
  <si>
    <t>messen</t>
  </si>
  <si>
    <t>wägen</t>
  </si>
  <si>
    <t>zählen</t>
  </si>
  <si>
    <t>Belege und Unterlagen</t>
  </si>
  <si>
    <t>"Belege und Untelagen", "messen", "wägen", "zählen"</t>
  </si>
  <si>
    <r>
      <t xml:space="preserve">Was versteht man unter Inventur? Ergänze den folgenden Satz dazu! </t>
    </r>
    <r>
      <rPr>
        <b/>
        <sz val="10"/>
        <color rgb="FF0070C0"/>
        <rFont val="Calibri"/>
        <family val="2"/>
        <scheme val="minor"/>
      </rPr>
      <t>(5 Punkte)</t>
    </r>
  </si>
  <si>
    <r>
      <t xml:space="preserve">Die Definition von "Inventur": Ergänze dazu den folgenden Satz! </t>
    </r>
    <r>
      <rPr>
        <b/>
        <sz val="10"/>
        <color rgb="FF0070C0"/>
        <rFont val="Calibri"/>
        <family val="2"/>
        <scheme val="minor"/>
      </rPr>
      <t>(9 Punkte)</t>
    </r>
  </si>
  <si>
    <t>-Verkaufspreis.</t>
  </si>
  <si>
    <r>
      <t xml:space="preserve">Was sind Geringwertig Wirtschaftsgüter (GWG)? Ergänze folgenden Satz! </t>
    </r>
    <r>
      <rPr>
        <b/>
        <sz val="10"/>
        <color rgb="FF0070C0"/>
        <rFont val="Calibri"/>
        <family val="2"/>
        <scheme val="minor"/>
      </rPr>
      <t>(3 Punkte)</t>
    </r>
  </si>
  <si>
    <t>Von der Inventru zur Bilanz</t>
  </si>
  <si>
    <r>
      <t xml:space="preserve">Durch die doppelte Buchhaltung will der Unternehmer oder die Unternehmerin zwei Fragen beantworten:
1. </t>
    </r>
    <r>
      <rPr>
        <b/>
        <sz val="10"/>
        <color theme="1"/>
        <rFont val="Calibri Light"/>
        <family val="2"/>
        <scheme val="major"/>
      </rPr>
      <t>Wie reich</t>
    </r>
    <r>
      <rPr>
        <sz val="10"/>
        <color theme="1"/>
        <rFont val="Calibri Light"/>
        <family val="2"/>
        <scheme val="major"/>
      </rPr>
      <t xml:space="preserve"> ist das Unternehmen </t>
    </r>
    <r>
      <rPr>
        <b/>
        <sz val="10"/>
        <color theme="1"/>
        <rFont val="Calibri Light"/>
        <family val="2"/>
        <scheme val="major"/>
      </rPr>
      <t>zu einem bestimmten Zeitpunkt</t>
    </r>
    <r>
      <rPr>
        <sz val="10"/>
        <color theme="1"/>
        <rFont val="Calibri Light"/>
        <family val="2"/>
        <scheme val="major"/>
      </rPr>
      <t xml:space="preserve">?
2. Ist ein Unternehmen im Verlauf eines Geschaftsjahres </t>
    </r>
    <r>
      <rPr>
        <b/>
        <sz val="10"/>
        <color theme="1"/>
        <rFont val="Calibri Light"/>
        <family val="2"/>
        <scheme val="major"/>
      </rPr>
      <t>reicher</t>
    </r>
    <r>
      <rPr>
        <sz val="10"/>
        <color theme="1"/>
        <rFont val="Calibri Light"/>
        <family val="2"/>
        <scheme val="major"/>
      </rPr>
      <t xml:space="preserve"> oder </t>
    </r>
    <r>
      <rPr>
        <b/>
        <sz val="10"/>
        <color theme="1"/>
        <rFont val="Calibri Light"/>
        <family val="2"/>
        <scheme val="major"/>
      </rPr>
      <t xml:space="preserve">ärmer </t>
    </r>
    <r>
      <rPr>
        <sz val="10"/>
        <color theme="1"/>
        <rFont val="Calibri Light"/>
        <family val="2"/>
        <scheme val="major"/>
      </rPr>
      <t xml:space="preserve">geworden? Das heißt, ist ein </t>
    </r>
    <r>
      <rPr>
        <b/>
        <sz val="10"/>
        <color theme="1"/>
        <rFont val="Calibri Light"/>
        <family val="2"/>
        <scheme val="major"/>
      </rPr>
      <t>Gewinn oder</t>
    </r>
    <r>
      <rPr>
        <sz val="10"/>
        <color theme="1"/>
        <rFont val="Calibri Light"/>
        <family val="2"/>
        <scheme val="major"/>
      </rPr>
      <t xml:space="preserve"> ein </t>
    </r>
    <r>
      <rPr>
        <b/>
        <sz val="10"/>
        <color theme="1"/>
        <rFont val="Calibri Light"/>
        <family val="2"/>
        <scheme val="major"/>
      </rPr>
      <t>Verlust</t>
    </r>
    <r>
      <rPr>
        <sz val="10"/>
        <color theme="1"/>
        <rFont val="Calibri Light"/>
        <family val="2"/>
        <scheme val="major"/>
      </rPr>
      <t xml:space="preserve"> erwirtschaftet worden?</t>
    </r>
  </si>
  <si>
    <r>
      <t xml:space="preserve">Die Bilanz: Darunter versteht man ... </t>
    </r>
    <r>
      <rPr>
        <b/>
        <sz val="10"/>
        <color rgb="FF0070C0"/>
        <rFont val="Calibri"/>
        <family val="2"/>
        <scheme val="minor"/>
      </rPr>
      <t>(3 Punkte)</t>
    </r>
  </si>
  <si>
    <t>=</t>
  </si>
  <si>
    <t>Gegeüberstllung</t>
  </si>
  <si>
    <t xml:space="preserve"> von</t>
  </si>
  <si>
    <t>Vermögen</t>
  </si>
  <si>
    <t>Kapital</t>
  </si>
  <si>
    <t>linken</t>
  </si>
  <si>
    <t>Auf der</t>
  </si>
  <si>
    <t>rechten</t>
  </si>
  <si>
    <r>
      <t xml:space="preserve">Welche Erkläruzng passt zu welchem Begriff? Trage die Nummer der jeweiligen Erklärung beim passenden Begriff ein! </t>
    </r>
    <r>
      <rPr>
        <b/>
        <sz val="10"/>
        <color rgb="FF0070C0"/>
        <rFont val="Calibri"/>
        <family val="2"/>
        <scheme val="minor"/>
      </rPr>
      <t>(6 Punkte)</t>
    </r>
  </si>
  <si>
    <t>, also ohne Um-</t>
  </si>
  <si>
    <t>satzsteuer, zu verstehen. Sollten Sie z.B. ein Kleinunternehmer sein, welcher nicht zur Regelbesteuerung optiert hat,</t>
  </si>
  <si>
    <t>sind die 800,- Euro der</t>
  </si>
  <si>
    <t>Grundkompetenzen (GK7)</t>
  </si>
  <si>
    <t>Erweiterte Kompetenzen (EK6)</t>
  </si>
  <si>
    <t>Erweiterte Kompetenzen (EK7)</t>
  </si>
  <si>
    <r>
      <t>Wer muss eine doppelte Buchführung machen? Wiederhole anhand des Infotextes aus Themenbereich "T01: C. Buchführungspflicht und Buchführungsgrenzen". Sind die Aussagen</t>
    </r>
    <r>
      <rPr>
        <b/>
        <sz val="10"/>
        <color rgb="FF0000FF"/>
        <rFont val="Calibri"/>
        <family val="2"/>
        <scheme val="minor"/>
      </rPr>
      <t xml:space="preserve"> "</t>
    </r>
    <r>
      <rPr>
        <b/>
        <sz val="12"/>
        <color rgb="FF0000FF"/>
        <rFont val="Calibri"/>
        <family val="2"/>
        <scheme val="minor"/>
      </rPr>
      <t>R</t>
    </r>
    <r>
      <rPr>
        <b/>
        <sz val="10"/>
        <color rgb="FF0000FF"/>
        <rFont val="Calibri"/>
        <family val="2"/>
        <scheme val="minor"/>
      </rPr>
      <t>" richtig</t>
    </r>
    <r>
      <rPr>
        <b/>
        <sz val="10"/>
        <color theme="1"/>
        <rFont val="Calibri"/>
        <family val="2"/>
        <scheme val="minor"/>
      </rPr>
      <t xml:space="preserve"> oder </t>
    </r>
    <r>
      <rPr>
        <b/>
        <sz val="10"/>
        <color rgb="FFC00000"/>
        <rFont val="Calibri"/>
        <family val="2"/>
        <scheme val="minor"/>
      </rPr>
      <t>"</t>
    </r>
    <r>
      <rPr>
        <b/>
        <sz val="12"/>
        <color rgb="FFC00000"/>
        <rFont val="Calibri"/>
        <family val="2"/>
        <scheme val="minor"/>
      </rPr>
      <t>F</t>
    </r>
    <r>
      <rPr>
        <b/>
        <sz val="10"/>
        <color rgb="FFC00000"/>
        <rFont val="Calibri"/>
        <family val="2"/>
        <scheme val="minor"/>
      </rPr>
      <t>" falsch</t>
    </r>
    <r>
      <rPr>
        <b/>
        <sz val="10"/>
        <color theme="1"/>
        <rFont val="Calibri"/>
        <family val="2"/>
        <scheme val="minor"/>
      </rPr>
      <t xml:space="preserve">? Kreuze das jeweils zutreffende an! </t>
    </r>
    <r>
      <rPr>
        <b/>
        <sz val="10"/>
        <color rgb="FF0070C0"/>
        <rFont val="Calibri"/>
        <family val="2"/>
        <scheme val="minor"/>
      </rPr>
      <t>(5 Punkte)</t>
    </r>
  </si>
  <si>
    <t xml:space="preserve"> JEDES</t>
  </si>
  <si>
    <t xml:space="preserve"> erfasst</t>
  </si>
  <si>
    <t>F1_3</t>
  </si>
  <si>
    <t>Information und Beanstandung</t>
  </si>
  <si>
    <t>Erstellen einer Bürgschaft</t>
  </si>
  <si>
    <t>Eröffnung der Erfolgskonten</t>
  </si>
  <si>
    <t>zeitlichen</t>
  </si>
  <si>
    <t>Schadensfälle</t>
  </si>
  <si>
    <t>Vorbereitungen zur Rechnungseröffnung</t>
  </si>
  <si>
    <t>Abschluss der Geschäfte (Vertragsunterzeichnung)</t>
  </si>
  <si>
    <t>Ausstellung der Vertragsentwürfe</t>
  </si>
  <si>
    <t>F_4</t>
  </si>
  <si>
    <t>Kalender</t>
  </si>
  <si>
    <t>Erfassung jedes Auftrages</t>
  </si>
  <si>
    <t>Nebenbuch</t>
  </si>
  <si>
    <t>Verbindung jedes Einzelfalles</t>
  </si>
  <si>
    <t>Erfolgsverminderung</t>
  </si>
  <si>
    <t>F6_7</t>
  </si>
  <si>
    <t>Anfang</t>
  </si>
  <si>
    <t>Vertragsjahres</t>
  </si>
  <si>
    <t>Bestandsabnahme</t>
  </si>
  <si>
    <t>Vertragsteile</t>
  </si>
  <si>
    <t>Betriebsauflösung</t>
  </si>
  <si>
    <t>Bareinzahlung</t>
  </si>
  <si>
    <t>Bankabhebung</t>
  </si>
  <si>
    <t>Schäden</t>
  </si>
  <si>
    <t>werterhaltend</t>
  </si>
  <si>
    <t>mengenmindernd</t>
  </si>
  <si>
    <t>Vertragsmonat</t>
  </si>
  <si>
    <t>F8_10</t>
  </si>
  <si>
    <t>lagern</t>
  </si>
  <si>
    <t>beschriften</t>
  </si>
  <si>
    <t>ertasten</t>
  </si>
  <si>
    <t>Zeitungen und Zeitschriften</t>
  </si>
  <si>
    <t>NETTO</t>
  </si>
  <si>
    <t>BRUTTO</t>
  </si>
  <si>
    <t>HÖCHSTER</t>
  </si>
  <si>
    <t>NIEDRIGST</t>
  </si>
  <si>
    <t>Verteilung</t>
  </si>
  <si>
    <t>oberen</t>
  </si>
  <si>
    <t>unteren</t>
  </si>
  <si>
    <t>Zinsen</t>
  </si>
  <si>
    <t>Entgelt</t>
  </si>
  <si>
    <t>Eigentum</t>
  </si>
  <si>
    <t>Fremdwährung</t>
  </si>
  <si>
    <t>Anlagebericht</t>
  </si>
  <si>
    <t>Gewinn und Verlust</t>
  </si>
  <si>
    <t>Berg und Tal</t>
  </si>
  <si>
    <t>Gegenstände</t>
  </si>
  <si>
    <t>PVC-Einlagen</t>
  </si>
  <si>
    <t>Privatausstattung</t>
  </si>
  <si>
    <t>Umlaufkapital</t>
  </si>
  <si>
    <t>Vorträge</t>
  </si>
  <si>
    <t>Privatkleidung</t>
  </si>
  <si>
    <t>Gewerbe und rechtliche Belange</t>
  </si>
  <si>
    <t>Mieten und Pacht</t>
  </si>
  <si>
    <t>Grundverkehr</t>
  </si>
  <si>
    <t>Sport (Leistungssport)</t>
  </si>
  <si>
    <t>Mehrjährige Mietverträge</t>
  </si>
  <si>
    <t>Sport (Ausdauersport)</t>
  </si>
  <si>
    <t>Dauerparker</t>
  </si>
  <si>
    <t>Wald (für Gartenbaubetriebe)</t>
  </si>
  <si>
    <t>selbstgemähte Wiesen</t>
  </si>
  <si>
    <t>zugeladene Gewichte</t>
  </si>
  <si>
    <t>einjährige Mietverhältnisse</t>
  </si>
  <si>
    <t>RichtigeAntworten</t>
  </si>
  <si>
    <t>Zweifache</t>
  </si>
  <si>
    <t>Mastschweine</t>
  </si>
  <si>
    <t>Kühe</t>
  </si>
  <si>
    <t>Zuchtschweine</t>
  </si>
  <si>
    <t>Traktor</t>
  </si>
  <si>
    <t>Güllefass</t>
  </si>
  <si>
    <t>(Gewinn- und Verlustermittlung)</t>
  </si>
  <si>
    <t>(Liefer- und Zahlungskonditionen)</t>
  </si>
  <si>
    <t>Dreifache</t>
  </si>
  <si>
    <t>Einfache</t>
  </si>
  <si>
    <t>Vierfache</t>
  </si>
  <si>
    <t>Mehrfache</t>
  </si>
  <si>
    <t>Erfolgsvermehrung</t>
  </si>
  <si>
    <t>Kapital (Barkapital, Bankkapital, Wechsel)</t>
  </si>
  <si>
    <t>AV</t>
  </si>
  <si>
    <t>Anhänger</t>
  </si>
  <si>
    <t>Mähmaschine</t>
  </si>
  <si>
    <t>Acher</t>
  </si>
  <si>
    <t>Schuppen</t>
  </si>
  <si>
    <t>AV_F_15</t>
  </si>
  <si>
    <t>UV_F_15</t>
  </si>
  <si>
    <t>Egge</t>
  </si>
  <si>
    <t>Pflug</t>
  </si>
  <si>
    <t>Transporter</t>
  </si>
  <si>
    <t>Motorsense</t>
  </si>
  <si>
    <t>Pferdestall</t>
  </si>
  <si>
    <t>Rinderstall</t>
  </si>
  <si>
    <t>Kühlzelle</t>
  </si>
  <si>
    <t>Verarbeitungsraum</t>
  </si>
  <si>
    <t>Milchtank</t>
  </si>
  <si>
    <t>Zuchtkalbinnen</t>
  </si>
  <si>
    <t>Mistlege</t>
  </si>
  <si>
    <t>Heubelüftung</t>
  </si>
  <si>
    <t>Schnapsbrennerei</t>
  </si>
  <si>
    <t>Garragen</t>
  </si>
  <si>
    <t>Lagerräume</t>
  </si>
  <si>
    <t>offene Forderungen</t>
  </si>
  <si>
    <t>Mastlämmer</t>
  </si>
  <si>
    <t>Eier</t>
  </si>
  <si>
    <t>Lieferforderungen</t>
  </si>
  <si>
    <t>Kartoffel</t>
  </si>
  <si>
    <t>Butter</t>
  </si>
  <si>
    <t>Milch</t>
  </si>
  <si>
    <t>Kundenforderungen</t>
  </si>
  <si>
    <t>Obst</t>
  </si>
  <si>
    <t>Edelbrände</t>
  </si>
  <si>
    <t>Fruchsäfte</t>
  </si>
  <si>
    <t>Mastochsen</t>
  </si>
  <si>
    <t>Masthühner</t>
  </si>
  <si>
    <t>Jogurt</t>
  </si>
  <si>
    <t>Äpfel</t>
  </si>
  <si>
    <t>Honig</t>
  </si>
  <si>
    <t>Apfelsaft</t>
  </si>
  <si>
    <t>Brot</t>
  </si>
  <si>
    <t>Liköre</t>
  </si>
  <si>
    <t>UV</t>
  </si>
  <si>
    <t>Heizmaterial</t>
  </si>
  <si>
    <t>Obstanlage</t>
  </si>
  <si>
    <t>Grundkompetenzen (GK8)</t>
  </si>
  <si>
    <t>Ergebnis</t>
  </si>
  <si>
    <t xml:space="preserve"> der</t>
  </si>
  <si>
    <t xml:space="preserve"> Ein Inventar stellt ein detailliertes</t>
  </si>
  <si>
    <t>Verzeichnis</t>
  </si>
  <si>
    <t>aller</t>
  </si>
  <si>
    <t>Vermögens</t>
  </si>
  <si>
    <t>-Gegenstände und</t>
  </si>
  <si>
    <t>Bilanz</t>
  </si>
  <si>
    <t>.</t>
  </si>
  <si>
    <r>
      <t xml:space="preserve">Was versteht man unter </t>
    </r>
    <r>
      <rPr>
        <b/>
        <u/>
        <sz val="10"/>
        <color theme="1"/>
        <rFont val="Calibri"/>
        <family val="2"/>
        <scheme val="minor"/>
      </rPr>
      <t>Inventar</t>
    </r>
    <r>
      <rPr>
        <b/>
        <sz val="10"/>
        <color theme="1"/>
        <rFont val="Calibri"/>
        <family val="2"/>
        <scheme val="minor"/>
      </rPr>
      <t xml:space="preserve">? Ergänze die fehlenden Begriffe! </t>
    </r>
    <r>
      <rPr>
        <b/>
        <sz val="10"/>
        <color rgb="FF0070C0"/>
        <rFont val="Calibri"/>
        <family val="2"/>
        <scheme val="minor"/>
      </rPr>
      <t>(8 Punkte)</t>
    </r>
  </si>
  <si>
    <t>Verkehrswert</t>
  </si>
  <si>
    <t>Neuwert</t>
  </si>
  <si>
    <t>Abschreibung (Afa)</t>
  </si>
  <si>
    <t>Generalreparatur (GR)</t>
  </si>
  <si>
    <t>Erinnerungswert (EW)</t>
  </si>
  <si>
    <t>Herstellungswert (HW)</t>
  </si>
  <si>
    <t>Zeitwert (ZW)</t>
  </si>
  <si>
    <t>Anschaffungswert (AW)</t>
  </si>
  <si>
    <r>
      <t xml:space="preserve">Zähle die 8 für die Doppelte Buchführung bedeutsamen Bewertungsbegriffe (Wertarten) auf ... </t>
    </r>
    <r>
      <rPr>
        <b/>
        <sz val="10"/>
        <color rgb="FF0070C0"/>
        <rFont val="Calibri"/>
        <family val="2"/>
        <scheme val="minor"/>
      </rPr>
      <t>(8 Punkte)</t>
    </r>
  </si>
  <si>
    <t>a.</t>
  </si>
  <si>
    <t xml:space="preserve"> Preis</t>
  </si>
  <si>
    <t>erzielbare</t>
  </si>
  <si>
    <t>Ankaufswert</t>
  </si>
  <si>
    <t>Verkaufswert</t>
  </si>
  <si>
    <t>Wirtschaftsgut</t>
  </si>
  <si>
    <t>der im normalen Geschäftsverkehr für ein</t>
  </si>
  <si>
    <t>d.</t>
  </si>
  <si>
    <t>Wert eines</t>
  </si>
  <si>
    <t>selbst</t>
  </si>
  <si>
    <t>hergestellten</t>
  </si>
  <si>
    <t>Wirtschaftsgutes</t>
  </si>
  <si>
    <t>b.</t>
  </si>
  <si>
    <t>die</t>
  </si>
  <si>
    <t>Beschaffungskosten</t>
  </si>
  <si>
    <t>im Neuzustand</t>
  </si>
  <si>
    <t>eines Wirtschaftsgutes</t>
  </si>
  <si>
    <t>e.</t>
  </si>
  <si>
    <t>Zeitwert oder Buchwert (ZW)</t>
  </si>
  <si>
    <t>der</t>
  </si>
  <si>
    <t>Wert</t>
  </si>
  <si>
    <t>Vermögensteiles</t>
  </si>
  <si>
    <t xml:space="preserve"> zu einem</t>
  </si>
  <si>
    <t>bestimmten</t>
  </si>
  <si>
    <t>Zeitpunkt</t>
  </si>
  <si>
    <t>in der</t>
  </si>
  <si>
    <t>Buchhaltung</t>
  </si>
  <si>
    <t xml:space="preserve"> hat</t>
  </si>
  <si>
    <t>ZW =</t>
  </si>
  <si>
    <t>AW</t>
  </si>
  <si>
    <t>bAfa</t>
  </si>
  <si>
    <t>c.</t>
  </si>
  <si>
    <t>bei Ankauf von</t>
  </si>
  <si>
    <t>gebrauchten</t>
  </si>
  <si>
    <t>Wirtschaftsgütern</t>
  </si>
  <si>
    <t>Anschaffungswert</t>
  </si>
  <si>
    <t xml:space="preserve"> tritt an</t>
  </si>
  <si>
    <t>die Stelle des</t>
  </si>
  <si>
    <t>Neuwertes</t>
  </si>
  <si>
    <t>f.</t>
  </si>
  <si>
    <t>Abschreibung für Abnutzung (AfA)</t>
  </si>
  <si>
    <t>Siehe nächstes Kapitel!</t>
  </si>
  <si>
    <t>g.</t>
  </si>
  <si>
    <t>Erinnerungswert = 1,- €</t>
  </si>
  <si>
    <t>Betriebsmittel werden nur bis zum</t>
  </si>
  <si>
    <t>Erinnerungswert</t>
  </si>
  <si>
    <t>Ausscheiden</t>
  </si>
  <si>
    <t>Damit werden sie bis zu ihrem tatsächlichen</t>
  </si>
  <si>
    <t xml:space="preserve"> abgeschrieben.</t>
  </si>
  <si>
    <t xml:space="preserve"> (Verkaud, Abbruch,</t>
  </si>
  <si>
    <t>Inventurliste</t>
  </si>
  <si>
    <t>Wegwerfen) in der</t>
  </si>
  <si>
    <r>
      <t xml:space="preserve">mit </t>
    </r>
    <r>
      <rPr>
        <b/>
        <sz val="10"/>
        <color theme="1"/>
        <rFont val="Calibri"/>
        <family val="2"/>
      </rPr>
      <t>1,- EURO</t>
    </r>
    <r>
      <rPr>
        <sz val="10"/>
        <color theme="1"/>
        <rFont val="Calibri Light"/>
        <family val="2"/>
      </rPr>
      <t xml:space="preserve"> geführt.</t>
    </r>
  </si>
  <si>
    <r>
      <t xml:space="preserve">… und erklräse sie! </t>
    </r>
    <r>
      <rPr>
        <b/>
        <sz val="10"/>
        <color rgb="FF0070C0"/>
        <rFont val="Calibri"/>
        <family val="2"/>
        <scheme val="minor"/>
      </rPr>
      <t>(17 Punkte)</t>
    </r>
  </si>
  <si>
    <t>Abb.: Neues Wirtschaftsgut</t>
  </si>
  <si>
    <t>Abb.: Gebrauchtes Wirtschaftsgut</t>
  </si>
  <si>
    <t>Abb.: Selbst hergestelltes Wirtschaftsgut</t>
  </si>
  <si>
    <t>Abb.: Wirtschaftsgut im Geschäftsverkehr</t>
  </si>
  <si>
    <t>F11_12A</t>
  </si>
  <si>
    <t>wertmäßiges</t>
  </si>
  <si>
    <t>mengenmäßiges</t>
  </si>
  <si>
    <t xml:space="preserve"> eines Unternehmens dar. Es</t>
  </si>
  <si>
    <t>bildet auch die Grundlage für die Erstellung der</t>
  </si>
  <si>
    <t>zeitmäßiges</t>
  </si>
  <si>
    <t>gewichtsmäßiges</t>
  </si>
  <si>
    <t>Kapials</t>
  </si>
  <si>
    <t>Finanz</t>
  </si>
  <si>
    <t>Investition</t>
  </si>
  <si>
    <t>Salden</t>
  </si>
  <si>
    <t>Verhältnis</t>
  </si>
  <si>
    <t>Anschaffungsjahr (AJ)</t>
  </si>
  <si>
    <t>fremd</t>
  </si>
  <si>
    <t>verkauft</t>
  </si>
  <si>
    <t>einzihbare</t>
  </si>
  <si>
    <t>Welt</t>
  </si>
  <si>
    <t>Kapitalteiles</t>
  </si>
  <si>
    <t>Beschaffungsdatum</t>
  </si>
  <si>
    <t>Werterhaltung</t>
  </si>
  <si>
    <t>Zeitraum</t>
  </si>
  <si>
    <t>ZW</t>
  </si>
  <si>
    <t>F_12B</t>
  </si>
  <si>
    <t>Operatorn</t>
  </si>
  <si>
    <t>+</t>
  </si>
  <si>
    <t>Abschreibung und Zeitwert</t>
  </si>
  <si>
    <t>F13_15</t>
  </si>
  <si>
    <t>F_16</t>
  </si>
  <si>
    <t>F_17</t>
  </si>
  <si>
    <r>
      <t xml:space="preserve">Falls ein abnutzbares </t>
    </r>
    <r>
      <rPr>
        <b/>
        <sz val="10"/>
        <color theme="1"/>
        <rFont val="Calibri Light"/>
        <family val="2"/>
        <scheme val="major"/>
      </rPr>
      <t>Anlagegut</t>
    </r>
    <r>
      <rPr>
        <sz val="10"/>
        <color theme="1"/>
        <rFont val="Calibri Light"/>
        <family val="2"/>
        <scheme val="major"/>
      </rPr>
      <t xml:space="preserve"> nicht mehr als </t>
    </r>
  </si>
  <si>
    <r>
      <rPr>
        <b/>
        <sz val="10"/>
        <color theme="1"/>
        <rFont val="Calibri Light"/>
        <family val="2"/>
        <scheme val="major"/>
      </rPr>
      <t>Herstellungskosten</t>
    </r>
    <r>
      <rPr>
        <sz val="10"/>
        <color theme="1"/>
        <rFont val="Calibri Light"/>
        <family val="2"/>
        <scheme val="major"/>
      </rPr>
      <t xml:space="preserve"> sofort unter dem Titel "</t>
    </r>
    <r>
      <rPr>
        <b/>
        <sz val="10"/>
        <color theme="1"/>
        <rFont val="Calibri Light"/>
        <family val="2"/>
        <scheme val="major"/>
      </rPr>
      <t>geringwertiges</t>
    </r>
    <r>
      <rPr>
        <sz val="10"/>
        <color theme="1"/>
        <rFont val="Calibri Light"/>
        <family val="2"/>
        <scheme val="major"/>
      </rPr>
      <t xml:space="preserve"> </t>
    </r>
    <r>
      <rPr>
        <b/>
        <sz val="10"/>
        <color theme="1"/>
        <rFont val="Calibri Light"/>
        <family val="2"/>
        <scheme val="major"/>
      </rPr>
      <t>Wirtschaftsgut</t>
    </r>
    <r>
      <rPr>
        <sz val="10"/>
        <color theme="1"/>
        <rFont val="Calibri Light"/>
        <family val="2"/>
        <scheme val="major"/>
      </rPr>
      <t>" als Betriebsausgabe abgesetzt werden.</t>
    </r>
  </si>
  <si>
    <r>
      <t xml:space="preserve"> € kostet, können die </t>
    </r>
    <r>
      <rPr>
        <b/>
        <sz val="10"/>
        <color theme="1"/>
        <rFont val="Calibri Light"/>
        <family val="2"/>
        <scheme val="major"/>
      </rPr>
      <t xml:space="preserve">Anschaffungs- </t>
    </r>
    <r>
      <rPr>
        <sz val="10"/>
        <color theme="1"/>
        <rFont val="Calibri Light"/>
        <family val="2"/>
        <scheme val="major"/>
      </rPr>
      <t>oder</t>
    </r>
  </si>
  <si>
    <t>Wenn Ihnen ein Vorsteuerabzug zusteht, ist die Grenze von 800,- Euro</t>
  </si>
  <si>
    <t xml:space="preserve"> durchzu-</t>
  </si>
  <si>
    <t>führen.</t>
  </si>
  <si>
    <r>
      <t xml:space="preserve">und zusammengestellt. Die </t>
    </r>
    <r>
      <rPr>
        <b/>
        <sz val="10"/>
        <color theme="1"/>
        <rFont val="Calibri Light"/>
        <family val="2"/>
        <scheme val="major"/>
      </rPr>
      <t>Aufstellung aller Vermögensgegenstände</t>
    </r>
    <r>
      <rPr>
        <sz val="10"/>
        <color theme="1"/>
        <rFont val="Calibri Light"/>
        <family val="2"/>
        <scheme val="major"/>
      </rPr>
      <t xml:space="preserve"> nennt man </t>
    </r>
    <r>
      <rPr>
        <b/>
        <sz val="10"/>
        <color theme="1"/>
        <rFont val="Calibri Light"/>
        <family val="2"/>
        <scheme val="major"/>
      </rPr>
      <t>Inventar</t>
    </r>
    <r>
      <rPr>
        <sz val="10"/>
        <color theme="1"/>
        <rFont val="Calibri Light"/>
        <family val="2"/>
        <scheme val="major"/>
      </rPr>
      <t>.</t>
    </r>
  </si>
  <si>
    <r>
      <t xml:space="preserve">Seite gibt an, </t>
    </r>
    <r>
      <rPr>
        <b/>
        <sz val="10"/>
        <color theme="1"/>
        <rFont val="Calibri Light"/>
        <family val="2"/>
        <scheme val="major"/>
      </rPr>
      <t>woher die Geldmittel</t>
    </r>
    <r>
      <rPr>
        <sz val="10"/>
        <color theme="1"/>
        <rFont val="Calibri Light"/>
        <family val="2"/>
        <scheme val="major"/>
      </rPr>
      <t xml:space="preserve"> für das Vermögen </t>
    </r>
    <r>
      <rPr>
        <b/>
        <sz val="10"/>
        <color theme="1"/>
        <rFont val="Calibri Light"/>
        <family val="2"/>
        <scheme val="major"/>
      </rPr>
      <t>stammen</t>
    </r>
    <r>
      <rPr>
        <sz val="10"/>
        <color theme="1"/>
        <rFont val="Calibri Light"/>
        <family val="2"/>
        <scheme val="major"/>
      </rPr>
      <t>. Die Bilanz setzt sich wie folgt zusammen:</t>
    </r>
  </si>
  <si>
    <r>
      <t xml:space="preserve"> Seite der Bilanz wird das gesamte </t>
    </r>
    <r>
      <rPr>
        <b/>
        <sz val="10"/>
        <color theme="1"/>
        <rFont val="Calibri Light"/>
        <family val="2"/>
        <scheme val="major"/>
      </rPr>
      <t>Vermögen</t>
    </r>
    <r>
      <rPr>
        <sz val="10"/>
        <color theme="1"/>
        <rFont val="Calibri Light"/>
        <family val="2"/>
        <scheme val="major"/>
      </rPr>
      <t xml:space="preserve"> angeführt. Dabei wird</t>
    </r>
  </si>
  <si>
    <r>
      <t xml:space="preserve">dargestellt, </t>
    </r>
    <r>
      <rPr>
        <b/>
        <sz val="10"/>
        <color theme="1"/>
        <rFont val="Calibri Light"/>
        <family val="2"/>
        <scheme val="major"/>
      </rPr>
      <t>was</t>
    </r>
    <r>
      <rPr>
        <sz val="10"/>
        <color theme="1"/>
        <rFont val="Calibri Light"/>
        <family val="2"/>
        <scheme val="major"/>
      </rPr>
      <t xml:space="preserve"> alles</t>
    </r>
    <r>
      <rPr>
        <b/>
        <sz val="10"/>
        <color theme="1"/>
        <rFont val="Calibri Light"/>
        <family val="2"/>
        <scheme val="major"/>
      </rPr>
      <t xml:space="preserve"> auf dem Betrieb vorhanden ist</t>
    </r>
    <r>
      <rPr>
        <sz val="10"/>
        <color theme="1"/>
        <rFont val="Calibri Light"/>
        <family val="2"/>
        <scheme val="major"/>
      </rPr>
      <t xml:space="preserve">!   Das </t>
    </r>
    <r>
      <rPr>
        <b/>
        <sz val="10"/>
        <color theme="1"/>
        <rFont val="Calibri Light"/>
        <family val="2"/>
        <scheme val="major"/>
      </rPr>
      <t>Kapital</t>
    </r>
    <r>
      <rPr>
        <sz val="10"/>
        <color theme="1"/>
        <rFont val="Calibri Light"/>
        <family val="2"/>
        <scheme val="major"/>
      </rPr>
      <t xml:space="preserve"> auf der</t>
    </r>
  </si>
  <si>
    <r>
      <t xml:space="preserve">Mithilfe der </t>
    </r>
    <r>
      <rPr>
        <b/>
        <sz val="10"/>
        <color theme="1"/>
        <rFont val="Calibri Light"/>
        <family val="2"/>
      </rPr>
      <t>Abschreibung für Abnutzung (Afa)</t>
    </r>
    <r>
      <rPr>
        <sz val="10"/>
        <color theme="1"/>
        <rFont val="Calibri Light"/>
        <family val="2"/>
      </rPr>
      <t xml:space="preserve"> können </t>
    </r>
  </si>
  <si>
    <t xml:space="preserve"> beim</t>
  </si>
  <si>
    <t>Wertanpassungen</t>
  </si>
  <si>
    <t xml:space="preserve">tritt aufgrund der </t>
  </si>
  <si>
    <t xml:space="preserve"> (z.B. Maschinen, Gebäude) vorgenommen werden. Die Abnützung</t>
  </si>
  <si>
    <t>Nutzung</t>
  </si>
  <si>
    <t>und</t>
  </si>
  <si>
    <t>Alterung</t>
  </si>
  <si>
    <t>von Anlagevermögen auf. Dadurch verringert sicher der</t>
  </si>
  <si>
    <t>Vermögensbestandteile.</t>
  </si>
  <si>
    <t xml:space="preserve"> dieser</t>
  </si>
  <si>
    <t>Ursachen der Wertminderung</t>
  </si>
  <si>
    <t>Berechnung der Afa</t>
  </si>
  <si>
    <t>Inbetriebnahme nach dem 30. Juni</t>
  </si>
  <si>
    <t>Inbetriebnahme bis zum 30. Juni</t>
  </si>
  <si>
    <t>→</t>
  </si>
  <si>
    <t>ganze</t>
  </si>
  <si>
    <t>halbe</t>
  </si>
  <si>
    <r>
      <t xml:space="preserve"> jährliche </t>
    </r>
    <r>
      <rPr>
        <b/>
        <sz val="10"/>
        <color theme="1"/>
        <rFont val="Calibri Light"/>
        <family val="2"/>
      </rPr>
      <t>Afa</t>
    </r>
    <r>
      <rPr>
        <sz val="10"/>
        <color theme="1"/>
        <rFont val="Calibri Light"/>
        <family val="2"/>
      </rPr>
      <t xml:space="preserve"> wird im 1. Jahr </t>
    </r>
    <r>
      <rPr>
        <b/>
        <sz val="10"/>
        <color theme="1"/>
        <rFont val="Calibri Light"/>
        <family val="2"/>
      </rPr>
      <t>abgeschrieben</t>
    </r>
    <r>
      <rPr>
        <sz val="10"/>
        <color theme="1"/>
        <rFont val="Calibri Light"/>
        <family val="2"/>
      </rPr>
      <t>!</t>
    </r>
  </si>
  <si>
    <t xml:space="preserve"> durch Abbau</t>
  </si>
  <si>
    <t xml:space="preserve"> Einsatz</t>
  </si>
  <si>
    <t xml:space="preserve"> Alterung</t>
  </si>
  <si>
    <t>dauernder und intensiver</t>
  </si>
  <si>
    <t>wirtschaftliche und technische</t>
  </si>
  <si>
    <t>Substanzverringerung</t>
  </si>
  <si>
    <t>natürlicher</t>
  </si>
  <si>
    <t>Verschleiß</t>
  </si>
  <si>
    <r>
      <t xml:space="preserve">Die Abschreibung für Abnutzung (AfA): Ergänze die fehlenden Begriffe! </t>
    </r>
    <r>
      <rPr>
        <b/>
        <sz val="10"/>
        <color rgb="FF0070C0"/>
        <rFont val="Calibri"/>
        <family val="2"/>
        <scheme val="minor"/>
      </rPr>
      <t>(11 Punkte)</t>
    </r>
  </si>
  <si>
    <t>Alter =</t>
  </si>
  <si>
    <t>Formel: (betriebliches) Alter</t>
  </si>
  <si>
    <t>Heuer</t>
  </si>
  <si>
    <t>Formel: bisherige Abschreibung (bAfa)</t>
  </si>
  <si>
    <r>
      <t>Formel: Zeitwert am 1.1. (ZW</t>
    </r>
    <r>
      <rPr>
        <b/>
        <vertAlign val="subscript"/>
        <sz val="8"/>
        <color theme="0"/>
        <rFont val="Calibri"/>
        <family val="2"/>
        <scheme val="minor"/>
      </rPr>
      <t>1.1.</t>
    </r>
    <r>
      <rPr>
        <b/>
        <sz val="8"/>
        <color theme="0"/>
        <rFont val="Calibri"/>
        <family val="2"/>
        <scheme val="minor"/>
      </rPr>
      <t>)</t>
    </r>
  </si>
  <si>
    <r>
      <t>Formel: Zeitwert am 31.12. (ZW</t>
    </r>
    <r>
      <rPr>
        <b/>
        <vertAlign val="subscript"/>
        <sz val="8"/>
        <color theme="0"/>
        <rFont val="Calibri"/>
        <family val="2"/>
        <scheme val="minor"/>
      </rPr>
      <t>31.12.</t>
    </r>
    <r>
      <rPr>
        <b/>
        <sz val="8"/>
        <color theme="0"/>
        <rFont val="Calibri"/>
        <family val="2"/>
        <scheme val="minor"/>
      </rPr>
      <t>)</t>
    </r>
  </si>
  <si>
    <t>Formel: jährliche Abschreibung (jAfa)</t>
  </si>
  <si>
    <t>jAfa =</t>
  </si>
  <si>
    <t>Nutzungsdauer (ND)</t>
  </si>
  <si>
    <t>jährliche Afa (jAfa)</t>
  </si>
  <si>
    <t>Alter</t>
  </si>
  <si>
    <t>bisherige Afa (bAfa)</t>
  </si>
  <si>
    <r>
      <t>ZW</t>
    </r>
    <r>
      <rPr>
        <vertAlign val="subscript"/>
        <sz val="11"/>
        <color theme="1"/>
        <rFont val="Calibri"/>
        <family val="2"/>
        <scheme val="minor"/>
      </rPr>
      <t>1.1.</t>
    </r>
    <r>
      <rPr>
        <sz val="11"/>
        <color theme="1"/>
        <rFont val="Calibri"/>
        <family val="2"/>
        <scheme val="minor"/>
      </rPr>
      <t>=</t>
    </r>
  </si>
  <si>
    <r>
      <t>ZW</t>
    </r>
    <r>
      <rPr>
        <vertAlign val="subscript"/>
        <sz val="11"/>
        <color theme="1"/>
        <rFont val="Calibri"/>
        <family val="2"/>
        <scheme val="minor"/>
      </rPr>
      <t>31.12.</t>
    </r>
    <r>
      <rPr>
        <sz val="11"/>
        <color theme="1"/>
        <rFont val="Calibri"/>
        <family val="2"/>
        <scheme val="minor"/>
      </rPr>
      <t>=</t>
    </r>
  </si>
  <si>
    <r>
      <t>Die Formeln zur Berechnung der Abschreibungen (jährliche Afa und bisherige Afa) und der Zeitwerte (ZW</t>
    </r>
    <r>
      <rPr>
        <b/>
        <vertAlign val="subscript"/>
        <sz val="10"/>
        <color theme="1"/>
        <rFont val="Calibri"/>
        <family val="2"/>
        <scheme val="minor"/>
      </rPr>
      <t>1.1.</t>
    </r>
    <r>
      <rPr>
        <b/>
        <sz val="10"/>
        <color theme="1"/>
        <rFont val="Calibri"/>
        <family val="2"/>
        <scheme val="minor"/>
      </rPr>
      <t xml:space="preserve"> und ZW</t>
    </r>
    <r>
      <rPr>
        <b/>
        <vertAlign val="subscript"/>
        <sz val="10"/>
        <color theme="1"/>
        <rFont val="Calibri"/>
        <family val="2"/>
        <scheme val="minor"/>
      </rPr>
      <t>31.12.</t>
    </r>
    <r>
      <rPr>
        <b/>
        <sz val="10"/>
        <color theme="1"/>
        <rFont val="Calibri"/>
        <family val="2"/>
        <scheme val="minor"/>
      </rPr>
      <t xml:space="preserve">)! </t>
    </r>
    <r>
      <rPr>
        <b/>
        <sz val="10"/>
        <color rgb="FF0070C0"/>
        <rFont val="Calibri"/>
        <family val="2"/>
        <scheme val="minor"/>
      </rPr>
      <t>(14 Punkte)</t>
    </r>
  </si>
  <si>
    <t>Zeitwert am 1.1. (ZW1.1.)</t>
  </si>
  <si>
    <t>F_20</t>
  </si>
  <si>
    <t>F_21</t>
  </si>
  <si>
    <t>Zeitwert am 1.1. (ZW31.12.)</t>
  </si>
  <si>
    <t>halbe Nutzungdauer</t>
  </si>
  <si>
    <t>Abschreibungszeit (AZ)</t>
  </si>
  <si>
    <t>Verkaufswert (VW)</t>
  </si>
  <si>
    <t>mittlere Afa (mAfa)</t>
  </si>
  <si>
    <t>doppelte Afa (dAfa)</t>
  </si>
  <si>
    <t>Zeitanpassungen</t>
  </si>
  <si>
    <t>Nahrung</t>
  </si>
  <si>
    <t>Zeit</t>
  </si>
  <si>
    <t>Verjüngung</t>
  </si>
  <si>
    <t>seltener und extensiver</t>
  </si>
  <si>
    <t>Verbund</t>
  </si>
  <si>
    <t>politische und soziale</t>
  </si>
  <si>
    <t>Substanzvermehrung</t>
  </si>
  <si>
    <t>viertel</t>
  </si>
  <si>
    <t>drittel</t>
  </si>
  <si>
    <t>Berwertung des Vermögens</t>
  </si>
  <si>
    <t>, in dem ein</t>
  </si>
  <si>
    <r>
      <t xml:space="preserve">Die </t>
    </r>
    <r>
      <rPr>
        <b/>
        <sz val="10"/>
        <color theme="1"/>
        <rFont val="Calibri Light"/>
        <family val="2"/>
      </rPr>
      <t>Nutzungsdauer</t>
    </r>
    <r>
      <rPr>
        <sz val="10"/>
        <color theme="1"/>
        <rFont val="Calibri Light"/>
        <family val="2"/>
      </rPr>
      <t xml:space="preserve"> ist der</t>
    </r>
  </si>
  <si>
    <t>voraussichtlich</t>
  </si>
  <si>
    <t>benutzt</t>
  </si>
  <si>
    <r>
      <t xml:space="preserve"> seiner </t>
    </r>
    <r>
      <rPr>
        <b/>
        <sz val="10"/>
        <color theme="1"/>
        <rFont val="Calibri Light"/>
        <family val="2"/>
      </rPr>
      <t>Zweckbestimmung</t>
    </r>
    <r>
      <rPr>
        <sz val="10"/>
        <color theme="1"/>
        <rFont val="Calibri Light"/>
        <family val="2"/>
      </rPr>
      <t xml:space="preserve"> nach</t>
    </r>
  </si>
  <si>
    <t>werden kann.</t>
  </si>
  <si>
    <t>Nutzungsdauer</t>
  </si>
  <si>
    <r>
      <t xml:space="preserve">geplante </t>
    </r>
    <r>
      <rPr>
        <b/>
        <sz val="10"/>
        <color theme="1"/>
        <rFont val="Calibri Light"/>
        <family val="2"/>
      </rPr>
      <t>Dauer der Nutzung</t>
    </r>
    <r>
      <rPr>
        <sz val="10"/>
        <color theme="1"/>
        <rFont val="Calibri Light"/>
        <family val="2"/>
      </rPr>
      <t xml:space="preserve"> eines</t>
    </r>
  </si>
  <si>
    <t>Anlagegutes</t>
  </si>
  <si>
    <t>. Die Nutzungsdauer wird an-</t>
  </si>
  <si>
    <r>
      <t xml:space="preserve">hand von </t>
    </r>
    <r>
      <rPr>
        <b/>
        <sz val="10"/>
        <color theme="1"/>
        <rFont val="Calibri Light"/>
        <family val="2"/>
      </rPr>
      <t>Erfahrungswerten am Betrieb</t>
    </r>
    <r>
      <rPr>
        <sz val="10"/>
        <color theme="1"/>
        <rFont val="Calibri Light"/>
        <family val="2"/>
      </rPr>
      <t xml:space="preserve"> geschätzt. Sie kann aus Tabellen herausgelesen werden.</t>
    </r>
  </si>
  <si>
    <t>F_22</t>
  </si>
  <si>
    <t>rückblickend</t>
  </si>
  <si>
    <t>Landgut</t>
  </si>
  <si>
    <t>verbraucht</t>
  </si>
  <si>
    <t>Vorrates</t>
  </si>
  <si>
    <r>
      <t xml:space="preserve">Eine große </t>
    </r>
    <r>
      <rPr>
        <b/>
        <sz val="10"/>
        <color theme="1"/>
        <rFont val="Calibri Light"/>
        <family val="2"/>
        <scheme val="major"/>
      </rPr>
      <t>Herausforderung</t>
    </r>
    <r>
      <rPr>
        <sz val="10"/>
        <color theme="1"/>
        <rFont val="Calibri Light"/>
        <family val="2"/>
        <scheme val="major"/>
      </rPr>
      <t xml:space="preserve"> der Buchführung stellt die </t>
    </r>
    <r>
      <rPr>
        <b/>
        <sz val="10"/>
        <color theme="1"/>
        <rFont val="Calibri Light"/>
        <family val="2"/>
        <scheme val="major"/>
      </rPr>
      <t>Bewertung von Wirtschaftsgütern</t>
    </r>
    <r>
      <rPr>
        <sz val="10"/>
        <color theme="1"/>
        <rFont val="Calibri Light"/>
        <family val="2"/>
        <scheme val="major"/>
      </rPr>
      <t xml:space="preserve"> dar. Es gibt jedoch keine allgemein gültige Bewertungsregeln, vielmehr können für </t>
    </r>
    <r>
      <rPr>
        <b/>
        <sz val="10"/>
        <color theme="1"/>
        <rFont val="Calibri Light"/>
        <family val="2"/>
        <scheme val="major"/>
      </rPr>
      <t>unterschiedliche Zwecke</t>
    </r>
    <r>
      <rPr>
        <sz val="10"/>
        <color theme="1"/>
        <rFont val="Calibri Light"/>
        <family val="2"/>
        <scheme val="major"/>
      </rPr>
      <t xml:space="preserve"> der Buchführung auch </t>
    </r>
    <r>
      <rPr>
        <b/>
        <sz val="10"/>
        <color theme="1"/>
        <rFont val="Calibri Light"/>
        <family val="2"/>
        <scheme val="major"/>
      </rPr>
      <t>unterschiedliche Wertansätze</t>
    </r>
    <r>
      <rPr>
        <sz val="10"/>
        <color theme="1"/>
        <rFont val="Calibri Light"/>
        <family val="2"/>
        <scheme val="major"/>
      </rPr>
      <t xml:space="preserve"> relevant sein.</t>
    </r>
  </si>
  <si>
    <r>
      <t xml:space="preserve">Die Nutzungsdauer! Ergänze folgenden Satz zu diesem Thema! </t>
    </r>
    <r>
      <rPr>
        <b/>
        <sz val="10"/>
        <color rgb="FF0070C0"/>
        <rFont val="Calibri"/>
        <family val="2"/>
        <scheme val="minor"/>
      </rPr>
      <t>(5 Punkte)</t>
    </r>
  </si>
  <si>
    <t>Aufnahme</t>
  </si>
  <si>
    <t xml:space="preserve"> ins</t>
  </si>
  <si>
    <t>Ausnahmen:</t>
  </si>
  <si>
    <t>Wirtschaftsgüter</t>
  </si>
  <si>
    <t>Geringwertige</t>
  </si>
  <si>
    <t xml:space="preserve"> (GWG) und</t>
  </si>
  <si>
    <t>nichtabnutzbares</t>
  </si>
  <si>
    <r>
      <rPr>
        <b/>
        <sz val="10"/>
        <color theme="1"/>
        <rFont val="Calibri Light"/>
        <family val="2"/>
      </rPr>
      <t>Abschreibungsbasis</t>
    </r>
    <r>
      <rPr>
        <sz val="10"/>
        <color theme="1"/>
        <rFont val="Calibri Light"/>
        <family val="2"/>
      </rPr>
      <t xml:space="preserve"> = </t>
    </r>
    <r>
      <rPr>
        <b/>
        <sz val="10"/>
        <color theme="1"/>
        <rFont val="Calibri Light"/>
        <family val="2"/>
      </rPr>
      <t>Neu-</t>
    </r>
    <r>
      <rPr>
        <sz val="10"/>
        <color theme="1"/>
        <rFont val="Calibri Light"/>
        <family val="2"/>
      </rPr>
      <t xml:space="preserve"> oder</t>
    </r>
  </si>
  <si>
    <r>
      <t xml:space="preserve">Die Bewertung von Anlagevermögen: Skizziere die Vorgangsweise dabei kurz! </t>
    </r>
    <r>
      <rPr>
        <b/>
        <sz val="10"/>
        <color rgb="FF0070C0"/>
        <rFont val="Calibri"/>
        <family val="2"/>
        <scheme val="minor"/>
      </rPr>
      <t>(9 Punkte)</t>
    </r>
  </si>
  <si>
    <r>
      <rPr>
        <b/>
        <sz val="10"/>
        <color theme="1"/>
        <rFont val="Calibri Light"/>
        <family val="2"/>
      </rPr>
      <t>Berwertung</t>
    </r>
    <r>
      <rPr>
        <sz val="10"/>
        <color theme="1"/>
        <rFont val="Calibri Light"/>
        <family val="2"/>
      </rPr>
      <t xml:space="preserve"> nach:</t>
    </r>
  </si>
  <si>
    <t xml:space="preserve"> oder</t>
  </si>
  <si>
    <t>tatsächlichem</t>
  </si>
  <si>
    <t>Bestand</t>
  </si>
  <si>
    <t xml:space="preserve"> (z.B. bei Geldbeständen:</t>
  </si>
  <si>
    <t>Kassa, Bankguthaben, …)</t>
  </si>
  <si>
    <r>
      <t>Im</t>
    </r>
    <r>
      <rPr>
        <b/>
        <sz val="10"/>
        <color theme="1"/>
        <rFont val="Calibri Light"/>
        <family val="2"/>
      </rPr>
      <t xml:space="preserve"> Jahr der Anschaffung</t>
    </r>
    <r>
      <rPr>
        <sz val="10"/>
        <color theme="1"/>
        <rFont val="Calibri Light"/>
        <family val="2"/>
      </rPr>
      <t xml:space="preserve"> als</t>
    </r>
  </si>
  <si>
    <t>Aufwand</t>
  </si>
  <si>
    <t xml:space="preserve"> verbucht!</t>
  </si>
  <si>
    <t xml:space="preserve"> ermittelt!!!</t>
  </si>
  <si>
    <t>das heißt es werden …</t>
  </si>
  <si>
    <r>
      <t xml:space="preserve">Die Bewertung von Umlaufvermögen: Skizziere auch die Vorgangsweise dafür! </t>
    </r>
    <r>
      <rPr>
        <b/>
        <sz val="10"/>
        <color rgb="FF0070C0"/>
        <rFont val="Calibri"/>
        <family val="2"/>
        <scheme val="minor"/>
      </rPr>
      <t>(9 Punkte)</t>
    </r>
  </si>
  <si>
    <t>KEINE Abschreibung (Afa)</t>
  </si>
  <si>
    <t>KEINE Zeitwert (ZW)</t>
  </si>
  <si>
    <t>F23_24</t>
  </si>
  <si>
    <t>Maschinen</t>
  </si>
  <si>
    <t>Hochwertige</t>
  </si>
  <si>
    <t>vermutlichem</t>
  </si>
  <si>
    <t>abnutzbares</t>
  </si>
  <si>
    <t>Ertrag</t>
  </si>
  <si>
    <r>
      <t xml:space="preserve">Um welchen </t>
    </r>
    <r>
      <rPr>
        <b/>
        <sz val="10"/>
        <color theme="1"/>
        <rFont val="Calibri"/>
        <family val="2"/>
        <scheme val="minor"/>
      </rPr>
      <t>Teil desVermögens</t>
    </r>
    <r>
      <rPr>
        <sz val="10"/>
        <color theme="1"/>
        <rFont val="Calibri"/>
        <family val="2"/>
        <scheme val="minor"/>
      </rPr>
      <t xml:space="preserve"> handelt es sich auf der </t>
    </r>
    <r>
      <rPr>
        <b/>
        <u/>
        <sz val="10"/>
        <color theme="1"/>
        <rFont val="Calibri"/>
        <family val="2"/>
        <scheme val="minor"/>
      </rPr>
      <t>linken</t>
    </r>
    <r>
      <rPr>
        <u/>
        <sz val="10"/>
        <color theme="1"/>
        <rFont val="Calibri"/>
        <family val="2"/>
        <scheme val="minor"/>
      </rPr>
      <t xml:space="preserve"> </t>
    </r>
    <r>
      <rPr>
        <b/>
        <u/>
        <sz val="10"/>
        <color theme="1"/>
        <rFont val="Calibri"/>
        <family val="2"/>
        <scheme val="minor"/>
      </rPr>
      <t>Seite</t>
    </r>
    <r>
      <rPr>
        <sz val="10"/>
        <color theme="1"/>
        <rFont val="Calibri"/>
        <family val="2"/>
        <scheme val="minor"/>
      </rPr>
      <t xml:space="preserve">? Nenne den richtigen Begriff und zähle mindestens </t>
    </r>
    <r>
      <rPr>
        <b/>
        <sz val="10"/>
        <color theme="1"/>
        <rFont val="Calibri"/>
        <family val="2"/>
        <scheme val="minor"/>
      </rPr>
      <t>5 Beispiele</t>
    </r>
    <r>
      <rPr>
        <sz val="10"/>
        <color theme="1"/>
        <rFont val="Calibri"/>
        <family val="2"/>
        <scheme val="minor"/>
      </rPr>
      <t xml:space="preserve"> dazu auf!</t>
    </r>
  </si>
  <si>
    <r>
      <t xml:space="preserve">Um welchen </t>
    </r>
    <r>
      <rPr>
        <b/>
        <sz val="10"/>
        <color theme="1"/>
        <rFont val="Calibri"/>
        <family val="2"/>
        <scheme val="minor"/>
      </rPr>
      <t>Teil desVermögens</t>
    </r>
    <r>
      <rPr>
        <sz val="10"/>
        <color theme="1"/>
        <rFont val="Calibri"/>
        <family val="2"/>
        <scheme val="minor"/>
      </rPr>
      <t xml:space="preserve"> handelt es sich auf der </t>
    </r>
    <r>
      <rPr>
        <b/>
        <u/>
        <sz val="10"/>
        <color theme="1"/>
        <rFont val="Calibri"/>
        <family val="2"/>
        <scheme val="minor"/>
      </rPr>
      <t>rechten Seite</t>
    </r>
    <r>
      <rPr>
        <sz val="10"/>
        <color theme="1"/>
        <rFont val="Calibri"/>
        <family val="2"/>
        <scheme val="minor"/>
      </rPr>
      <t xml:space="preserve">? Nenne den richtigen Begriff und zähle mindestens </t>
    </r>
    <r>
      <rPr>
        <b/>
        <sz val="10"/>
        <color theme="1"/>
        <rFont val="Calibri"/>
        <family val="2"/>
        <scheme val="minor"/>
      </rPr>
      <t>5 Beispiele</t>
    </r>
    <r>
      <rPr>
        <sz val="10"/>
        <color theme="1"/>
        <rFont val="Calibri"/>
        <family val="2"/>
        <scheme val="minor"/>
      </rPr>
      <t xml:space="preserve"> dazu auf!</t>
    </r>
  </si>
  <si>
    <r>
      <rPr>
        <b/>
        <sz val="10"/>
        <color theme="1"/>
        <rFont val="Calibri Light"/>
        <family val="2"/>
      </rPr>
      <t>Ermittlung</t>
    </r>
    <r>
      <rPr>
        <sz val="10"/>
        <color theme="1"/>
        <rFont val="Calibri Light"/>
        <family val="2"/>
      </rPr>
      <t xml:space="preserve"> von:</t>
    </r>
  </si>
  <si>
    <t xml:space="preserve"> wie zum Beispiel Grundstücke,</t>
  </si>
  <si>
    <t>Wald oder Wertpapiere usw.</t>
  </si>
  <si>
    <t xml:space="preserve"> eines</t>
  </si>
  <si>
    <t>im Hauptbuch und im Journal. (d.h. im …</t>
  </si>
  <si>
    <t xml:space="preserve"> ...</t>
  </si>
  <si>
    <t>… werden alle Geschäftsfälle chronologisch (zeitlich) geordnet erfasst, und im …</t>
  </si>
  <si>
    <t>… werden alle Buchungen des Journals auf den entsprechenden Konten eingetragen.</t>
  </si>
  <si>
    <r>
      <t xml:space="preserve">… auf </t>
    </r>
    <r>
      <rPr>
        <b/>
        <sz val="10"/>
        <color theme="1"/>
        <rFont val="Calibri Light"/>
        <family val="2"/>
        <scheme val="major"/>
      </rPr>
      <t>zwei verschiedenen Konten</t>
    </r>
    <r>
      <rPr>
        <sz val="10"/>
        <color theme="1"/>
        <rFont val="Calibri Light"/>
        <family val="2"/>
        <scheme val="major"/>
      </rPr>
      <t>: einmal im Soll und einmal im Haben.</t>
    </r>
  </si>
  <si>
    <t>mit Hilfe der Bilanz bzw. der Gewinn- und Verlustrechnung.</t>
  </si>
  <si>
    <t xml:space="preserve">FL - Einführung in die Doppik </t>
  </si>
  <si>
    <t>bAfa =</t>
  </si>
  <si>
    <t>Zuchtstier</t>
  </si>
  <si>
    <t>Silo</t>
  </si>
  <si>
    <t>PKW-Anhänger</t>
  </si>
  <si>
    <t>Ballenpresse</t>
  </si>
  <si>
    <t>Melkanlage</t>
  </si>
  <si>
    <t>Stall</t>
  </si>
  <si>
    <t>Mähtrac</t>
  </si>
  <si>
    <t>Motorsäge</t>
  </si>
  <si>
    <t>FMOD - Einführung in die doppelte Buchführung (Doppik)</t>
  </si>
  <si>
    <t>Anzeigen!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</si>
</sst>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6" formatCode="#,##0.\-"/>
  </numFmts>
  <fonts count="7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rgb="FF0000FF"/>
      <name val="Calibri"/>
      <family val="2"/>
      <scheme val="minor"/>
    </font>
    <font>
      <b/>
      <sz val="12"/>
      <color rgb="FF008000"/>
      <name val="Calibri"/>
      <family val="2"/>
      <scheme val="minor"/>
    </font>
    <font>
      <sz val="10"/>
      <color rgb="FF008000"/>
      <name val="Calibri"/>
      <family val="2"/>
      <scheme val="minor"/>
    </font>
    <font>
      <sz val="8"/>
      <color rgb="FF008000"/>
      <name val="Calibri"/>
      <family val="2"/>
      <scheme val="minor"/>
    </font>
    <font>
      <b/>
      <sz val="10"/>
      <color rgb="FFFF0000"/>
      <name val="Calibri"/>
      <family val="2"/>
      <scheme val="minor"/>
    </font>
    <font>
      <sz val="10"/>
      <color rgb="FFFF0000"/>
      <name val="Calibri"/>
      <family val="2"/>
      <scheme val="minor"/>
    </font>
    <font>
      <sz val="10"/>
      <color rgb="FF0000FF"/>
      <name val="Arial"/>
      <family val="2"/>
    </font>
    <font>
      <b/>
      <sz val="16"/>
      <color theme="1"/>
      <name val="Calibri"/>
      <family val="2"/>
      <scheme val="minor"/>
    </font>
    <font>
      <sz val="10"/>
      <color theme="1"/>
      <name val="Calibri"/>
      <family val="2"/>
      <scheme val="minor"/>
    </font>
    <font>
      <sz val="14"/>
      <color rgb="FFFFFFFF"/>
      <name val="Arial Black"/>
      <family val="2"/>
    </font>
    <font>
      <b/>
      <sz val="14"/>
      <color rgb="FFFFFFFF"/>
      <name val="Arial Black"/>
      <family val="2"/>
    </font>
    <font>
      <b/>
      <sz val="12"/>
      <color theme="1"/>
      <name val="Calibri"/>
      <family val="2"/>
      <scheme val="minor"/>
    </font>
    <font>
      <b/>
      <sz val="11"/>
      <color rgb="FFFF0000"/>
      <name val="Calibri"/>
      <family val="2"/>
      <scheme val="minor"/>
    </font>
    <font>
      <b/>
      <sz val="10"/>
      <color rgb="FFE26B0A"/>
      <name val="Calibri"/>
      <family val="2"/>
      <scheme val="minor"/>
    </font>
    <font>
      <b/>
      <sz val="10"/>
      <color rgb="FF0070C0"/>
      <name val="Calibri"/>
      <family val="2"/>
      <scheme val="minor"/>
    </font>
    <font>
      <sz val="12"/>
      <color theme="1"/>
      <name val="Calibri"/>
      <family val="2"/>
      <scheme val="minor"/>
    </font>
    <font>
      <b/>
      <sz val="8"/>
      <name val="Calibri"/>
      <family val="2"/>
      <scheme val="minor"/>
    </font>
    <font>
      <sz val="10"/>
      <color theme="1"/>
      <name val="Arial"/>
      <family val="2"/>
    </font>
    <font>
      <i/>
      <sz val="14"/>
      <color rgb="FFC00000"/>
      <name val="Bradley Hand ITC"/>
      <family val="4"/>
    </font>
    <font>
      <i/>
      <sz val="8"/>
      <color rgb="FFFF0000"/>
      <name val="Calibri Light"/>
      <family val="2"/>
      <scheme val="major"/>
    </font>
    <font>
      <sz val="8"/>
      <color theme="1"/>
      <name val="Calibri"/>
      <family val="2"/>
      <scheme val="minor"/>
    </font>
    <font>
      <i/>
      <sz val="8"/>
      <color rgb="FF0070C0"/>
      <name val="Calibri Light"/>
      <family val="2"/>
      <scheme val="major"/>
    </font>
    <font>
      <b/>
      <sz val="10"/>
      <color rgb="FF76933C"/>
      <name val="Calibri"/>
      <family val="2"/>
      <scheme val="minor"/>
    </font>
    <font>
      <sz val="10"/>
      <color theme="1"/>
      <name val="Calibri Light"/>
      <family val="2"/>
    </font>
    <font>
      <b/>
      <sz val="10"/>
      <color theme="1"/>
      <name val="Calibri"/>
      <family val="2"/>
      <scheme val="minor"/>
    </font>
    <font>
      <b/>
      <sz val="10"/>
      <color theme="0"/>
      <name val="Calibri"/>
      <family val="2"/>
      <scheme val="minor"/>
    </font>
    <font>
      <b/>
      <sz val="10"/>
      <color rgb="FFFF0000"/>
      <name val="Arial"/>
      <family val="2"/>
    </font>
    <font>
      <sz val="10"/>
      <color rgb="FFE26B0A"/>
      <name val="Calibri"/>
      <family val="2"/>
      <scheme val="minor"/>
    </font>
    <font>
      <sz val="10"/>
      <color rgb="FF76933C"/>
      <name val="Calibri"/>
      <family val="2"/>
      <scheme val="minor"/>
    </font>
    <font>
      <sz val="10"/>
      <name val="Arial"/>
      <family val="2"/>
    </font>
    <font>
      <sz val="12"/>
      <name val="Arial"/>
      <family val="2"/>
    </font>
    <font>
      <b/>
      <sz val="10"/>
      <color rgb="FFC00000"/>
      <name val="Calibri"/>
      <family val="2"/>
      <scheme val="minor"/>
    </font>
    <font>
      <sz val="10"/>
      <name val="Calibri"/>
      <family val="2"/>
      <scheme val="minor"/>
    </font>
    <font>
      <b/>
      <sz val="10"/>
      <color theme="1"/>
      <name val="Calibri"/>
      <family val="2"/>
    </font>
    <font>
      <sz val="10"/>
      <color theme="1"/>
      <name val="Calibri Light"/>
      <family val="2"/>
      <scheme val="major"/>
    </font>
    <font>
      <b/>
      <sz val="10"/>
      <name val="Calibri"/>
      <family val="2"/>
      <scheme val="minor"/>
    </font>
    <font>
      <b/>
      <sz val="10"/>
      <color theme="1"/>
      <name val="Calibri Light"/>
      <family val="2"/>
    </font>
    <font>
      <b/>
      <sz val="12"/>
      <color rgb="FFC00000"/>
      <name val="Calibri"/>
      <family val="2"/>
      <scheme val="minor"/>
    </font>
    <font>
      <b/>
      <sz val="10"/>
      <color theme="1"/>
      <name val="Arial"/>
      <family val="2"/>
    </font>
    <font>
      <i/>
      <sz val="10"/>
      <color theme="1" tint="4.9989318521683403E-2"/>
      <name val="Calibri Light"/>
      <family val="2"/>
      <scheme val="major"/>
    </font>
    <font>
      <b/>
      <sz val="10"/>
      <color theme="1"/>
      <name val="Calibri Light"/>
      <family val="2"/>
      <scheme val="major"/>
    </font>
    <font>
      <b/>
      <i/>
      <sz val="14"/>
      <color rgb="FFC00000"/>
      <name val="Bradley Hand ITC"/>
      <family val="4"/>
    </font>
    <font>
      <b/>
      <sz val="10"/>
      <color rgb="FF0000FF"/>
      <name val="Calibri"/>
      <family val="2"/>
      <scheme val="minor"/>
    </font>
    <font>
      <b/>
      <sz val="12"/>
      <color rgb="FF0000FF"/>
      <name val="Calibri"/>
      <family val="2"/>
      <scheme val="minor"/>
    </font>
    <font>
      <b/>
      <u/>
      <sz val="12"/>
      <color theme="1"/>
      <name val="Calibri"/>
      <family val="2"/>
      <scheme val="minor"/>
    </font>
    <font>
      <i/>
      <sz val="8"/>
      <color rgb="FF0000FF"/>
      <name val="Calibri Light"/>
      <family val="2"/>
      <scheme val="major"/>
    </font>
    <font>
      <sz val="8"/>
      <color rgb="FF0000FF"/>
      <name val="Calibri Light"/>
      <family val="2"/>
      <scheme val="major"/>
    </font>
    <font>
      <sz val="8"/>
      <name val="Arial"/>
      <family val="2"/>
    </font>
    <font>
      <sz val="8"/>
      <color rgb="FFC00000"/>
      <name val="Arial"/>
      <family val="2"/>
    </font>
    <font>
      <sz val="8"/>
      <color rgb="FF0000FF"/>
      <name val="Calibri"/>
      <family val="2"/>
      <scheme val="minor"/>
    </font>
    <font>
      <b/>
      <u/>
      <sz val="10"/>
      <color theme="1"/>
      <name val="Calibri"/>
      <family val="2"/>
      <scheme val="minor"/>
    </font>
    <font>
      <sz val="10"/>
      <color theme="1"/>
      <name val="Calibri"/>
      <family val="2"/>
    </font>
    <font>
      <b/>
      <sz val="6"/>
      <color theme="1"/>
      <name val="Calibri"/>
      <family val="2"/>
      <scheme val="minor"/>
    </font>
    <font>
      <sz val="6"/>
      <color theme="9" tint="-0.249977111117893"/>
      <name val="Calibri Light"/>
      <family val="2"/>
      <scheme val="major"/>
    </font>
    <font>
      <i/>
      <sz val="6"/>
      <color rgb="FF0070C0"/>
      <name val="Calibri Light"/>
      <family val="2"/>
    </font>
    <font>
      <sz val="11"/>
      <color theme="1"/>
      <name val="Calibri Light"/>
      <family val="2"/>
      <scheme val="major"/>
    </font>
    <font>
      <b/>
      <vertAlign val="subscript"/>
      <sz val="10"/>
      <color theme="1"/>
      <name val="Calibri"/>
      <family val="2"/>
      <scheme val="minor"/>
    </font>
    <font>
      <b/>
      <sz val="8"/>
      <color theme="0"/>
      <name val="Calibri"/>
      <family val="2"/>
      <scheme val="minor"/>
    </font>
    <font>
      <b/>
      <vertAlign val="subscript"/>
      <sz val="8"/>
      <color theme="0"/>
      <name val="Calibri"/>
      <family val="2"/>
      <scheme val="minor"/>
    </font>
    <font>
      <vertAlign val="subscript"/>
      <sz val="11"/>
      <color theme="1"/>
      <name val="Calibri"/>
      <family val="2"/>
      <scheme val="minor"/>
    </font>
    <font>
      <b/>
      <u/>
      <sz val="11"/>
      <color theme="1"/>
      <name val="Calibri"/>
      <family val="2"/>
      <scheme val="minor"/>
    </font>
    <font>
      <u/>
      <sz val="10"/>
      <color theme="1"/>
      <name val="Calibri"/>
      <family val="2"/>
      <scheme val="minor"/>
    </font>
    <font>
      <b/>
      <sz val="10"/>
      <color theme="0"/>
      <name val="Arial"/>
      <family val="2"/>
    </font>
    <font>
      <b/>
      <u val="double"/>
      <sz val="9"/>
      <color indexed="81"/>
      <name val="Segoe UI"/>
      <family val="2"/>
    </font>
    <font>
      <sz val="9"/>
      <color indexed="81"/>
      <name val="Segoe UI"/>
      <family val="2"/>
    </font>
    <font>
      <b/>
      <sz val="9"/>
      <color indexed="81"/>
      <name val="Segoe UI"/>
      <family val="2"/>
    </font>
    <font>
      <b/>
      <sz val="9"/>
      <color indexed="17"/>
      <name val="Segoe UI"/>
      <family val="2"/>
    </font>
    <font>
      <b/>
      <sz val="9"/>
      <color indexed="10"/>
      <name val="Segoe UI"/>
      <family val="2"/>
    </font>
  </fonts>
  <fills count="15">
    <fill>
      <patternFill patternType="none"/>
    </fill>
    <fill>
      <patternFill patternType="gray125"/>
    </fill>
    <fill>
      <patternFill patternType="solid">
        <fgColor rgb="FFEFF6EA"/>
        <bgColor indexed="64"/>
      </patternFill>
    </fill>
    <fill>
      <patternFill patternType="solid">
        <fgColor rgb="FFFFFF00"/>
        <bgColor indexed="64"/>
      </patternFill>
    </fill>
    <fill>
      <patternFill patternType="solid">
        <fgColor rgb="FFE26B0A"/>
        <bgColor indexed="64"/>
      </patternFill>
    </fill>
    <fill>
      <patternFill patternType="solid">
        <fgColor rgb="FFFF0000"/>
        <bgColor indexed="64"/>
      </patternFill>
    </fill>
    <fill>
      <patternFill patternType="solid">
        <fgColor rgb="FFFFF2CC"/>
        <bgColor indexed="64"/>
      </patternFill>
    </fill>
    <fill>
      <patternFill patternType="solid">
        <fgColor rgb="FFFCD5B4"/>
        <bgColor indexed="64"/>
      </patternFill>
    </fill>
    <fill>
      <patternFill patternType="solid">
        <fgColor theme="7" tint="0.79998168889431442"/>
        <bgColor indexed="64"/>
      </patternFill>
    </fill>
    <fill>
      <patternFill patternType="solid">
        <fgColor rgb="FF76933C"/>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DDEBF7"/>
        <bgColor indexed="64"/>
      </patternFill>
    </fill>
    <fill>
      <patternFill patternType="solid">
        <fgColor rgb="FFC6E0B4"/>
        <bgColor indexed="64"/>
      </patternFill>
    </fill>
    <fill>
      <patternFill patternType="solid">
        <fgColor theme="9" tint="-0.249977111117893"/>
        <bgColor indexed="64"/>
      </patternFill>
    </fill>
  </fills>
  <borders count="43">
    <border>
      <left/>
      <right/>
      <top/>
      <bottom/>
      <diagonal/>
    </border>
    <border>
      <left/>
      <right/>
      <top/>
      <bottom style="medium">
        <color rgb="FFE26B0A"/>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top/>
      <bottom style="thin">
        <color indexed="64"/>
      </bottom>
      <diagonal/>
    </border>
    <border>
      <left style="hair">
        <color rgb="FFFF0000"/>
      </left>
      <right style="hair">
        <color rgb="FFFF0000"/>
      </right>
      <top/>
      <bottom/>
      <diagonal/>
    </border>
    <border>
      <left style="hair">
        <color rgb="FF0070C0"/>
      </left>
      <right style="hair">
        <color rgb="FF0070C0"/>
      </right>
      <top/>
      <bottom/>
      <diagonal/>
    </border>
    <border>
      <left/>
      <right/>
      <top/>
      <bottom style="medium">
        <color rgb="FF76933C"/>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medium">
        <color rgb="FFFF0000"/>
      </bottom>
      <diagonal/>
    </border>
    <border>
      <left style="thin">
        <color rgb="FFFF0000"/>
      </left>
      <right style="thin">
        <color rgb="FFFF0000"/>
      </right>
      <top/>
      <bottom/>
      <diagonal/>
    </border>
    <border>
      <left style="thin">
        <color rgb="FF0000FF"/>
      </left>
      <right style="thin">
        <color rgb="FF0000FF"/>
      </right>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theme="9" tint="-0.24994659260841701"/>
      </left>
      <right/>
      <top style="thin">
        <color theme="9" tint="-0.24994659260841701"/>
      </top>
      <bottom style="thin">
        <color theme="9" tint="-0.24994659260841701"/>
      </bottom>
      <diagonal/>
    </border>
    <border>
      <left/>
      <right/>
      <top style="thin">
        <color theme="9" tint="-0.24994659260841701"/>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style="thin">
        <color theme="9" tint="-0.24994659260841701"/>
      </left>
      <right/>
      <top style="thin">
        <color theme="9" tint="-0.24994659260841701"/>
      </top>
      <bottom/>
      <diagonal/>
    </border>
    <border>
      <left/>
      <right/>
      <top style="thin">
        <color theme="9" tint="-0.24994659260841701"/>
      </top>
      <bottom/>
      <diagonal/>
    </border>
    <border>
      <left/>
      <right style="thin">
        <color theme="9" tint="-0.24994659260841701"/>
      </right>
      <top style="thin">
        <color theme="9" tint="-0.24994659260841701"/>
      </top>
      <bottom/>
      <diagonal/>
    </border>
    <border>
      <left style="thin">
        <color theme="9" tint="-0.24994659260841701"/>
      </left>
      <right/>
      <top/>
      <bottom style="thin">
        <color theme="9" tint="-0.24994659260841701"/>
      </bottom>
      <diagonal/>
    </border>
    <border>
      <left/>
      <right/>
      <top/>
      <bottom style="thin">
        <color theme="9" tint="-0.24994659260841701"/>
      </bottom>
      <diagonal/>
    </border>
    <border>
      <left/>
      <right style="thin">
        <color theme="9" tint="-0.24994659260841701"/>
      </right>
      <top/>
      <bottom style="thin">
        <color theme="9" tint="-0.24994659260841701"/>
      </bottom>
      <diagonal/>
    </border>
    <border>
      <left style="thin">
        <color theme="9" tint="-0.24994659260841701"/>
      </left>
      <right/>
      <top/>
      <bottom/>
      <diagonal/>
    </border>
    <border>
      <left/>
      <right style="thin">
        <color theme="9" tint="-0.24994659260841701"/>
      </right>
      <top/>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style="thin">
        <color theme="0" tint="-4.9989318521683403E-2"/>
      </left>
      <right/>
      <top/>
      <bottom style="thin">
        <color theme="1" tint="4.9989318521683403E-2"/>
      </bottom>
      <diagonal/>
    </border>
    <border>
      <left/>
      <right/>
      <top/>
      <bottom style="thin">
        <color theme="1" tint="4.9989318521683403E-2"/>
      </bottom>
      <diagonal/>
    </border>
  </borders>
  <cellStyleXfs count="3">
    <xf numFmtId="0" fontId="0" fillId="0" borderId="0"/>
    <xf numFmtId="0" fontId="36" fillId="0" borderId="0"/>
    <xf numFmtId="0" fontId="1" fillId="0" borderId="0"/>
  </cellStyleXfs>
  <cellXfs count="181">
    <xf numFmtId="0" fontId="0" fillId="0" borderId="0" xfId="0"/>
    <xf numFmtId="0" fontId="6" fillId="0" borderId="0" xfId="0" applyFont="1" applyAlignment="1">
      <alignment horizontal="left" vertical="center"/>
    </xf>
    <xf numFmtId="0" fontId="7" fillId="2" borderId="0" xfId="0" applyFont="1" applyFill="1" applyAlignment="1" applyProtection="1">
      <alignment vertical="center"/>
      <protection hidden="1"/>
    </xf>
    <xf numFmtId="0" fontId="8" fillId="2" borderId="0" xfId="0" applyFont="1" applyFill="1" applyAlignment="1" applyProtection="1">
      <alignment horizontal="right" vertical="center"/>
      <protection hidden="1"/>
    </xf>
    <xf numFmtId="0" fontId="9" fillId="2" borderId="0" xfId="0" applyFont="1" applyFill="1" applyAlignment="1" applyProtection="1">
      <alignment horizontal="right" vertical="center"/>
      <protection hidden="1"/>
    </xf>
    <xf numFmtId="164" fontId="11" fillId="3" borderId="0" xfId="0" applyNumberFormat="1"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Protection="1">
      <protection hidden="1"/>
    </xf>
    <xf numFmtId="0" fontId="14" fillId="0" borderId="0" xfId="0" applyFont="1" applyAlignment="1">
      <alignment vertical="center"/>
    </xf>
    <xf numFmtId="0" fontId="15" fillId="4" borderId="1" xfId="0" applyFont="1" applyFill="1" applyBorder="1" applyAlignment="1" applyProtection="1">
      <alignment vertical="center"/>
      <protection hidden="1"/>
    </xf>
    <xf numFmtId="0" fontId="15" fillId="4" borderId="1" xfId="0" applyFont="1" applyFill="1" applyBorder="1" applyAlignment="1" applyProtection="1">
      <alignment horizontal="left" vertical="center" indent="1"/>
      <protection hidden="1"/>
    </xf>
    <xf numFmtId="0" fontId="15" fillId="4" borderId="1" xfId="0" applyFont="1" applyFill="1" applyBorder="1" applyAlignment="1" applyProtection="1">
      <alignment horizontal="left" vertical="center" wrapText="1" indent="1"/>
      <protection hidden="1"/>
    </xf>
    <xf numFmtId="0" fontId="16" fillId="4" borderId="1" xfId="0" applyFont="1" applyFill="1" applyBorder="1" applyAlignment="1" applyProtection="1">
      <alignment horizontal="center" vertical="center"/>
      <protection hidden="1"/>
    </xf>
    <xf numFmtId="0" fontId="16" fillId="4" borderId="1" xfId="0" applyFont="1" applyFill="1" applyBorder="1" applyAlignment="1" applyProtection="1">
      <alignment horizontal="right" vertical="center" indent="1"/>
      <protection hidden="1"/>
    </xf>
    <xf numFmtId="0" fontId="5" fillId="5" borderId="0" xfId="0" applyFont="1" applyFill="1" applyAlignment="1" applyProtection="1">
      <alignment horizontal="center" vertical="center"/>
      <protection hidden="1"/>
    </xf>
    <xf numFmtId="0" fontId="5" fillId="5" borderId="0" xfId="0" quotePrefix="1" applyFont="1" applyFill="1" applyAlignment="1" applyProtection="1">
      <alignment vertical="center"/>
      <protection hidden="1"/>
    </xf>
    <xf numFmtId="0" fontId="18" fillId="6" borderId="2" xfId="0" applyFont="1" applyFill="1" applyBorder="1" applyAlignment="1" applyProtection="1">
      <alignment horizontal="center" vertical="center"/>
      <protection hidden="1"/>
    </xf>
    <xf numFmtId="0" fontId="0" fillId="0" borderId="3" xfId="0" quotePrefix="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23" fillId="0" borderId="0" xfId="0" applyFont="1" applyAlignment="1">
      <alignment vertical="center"/>
    </xf>
    <xf numFmtId="0" fontId="0" fillId="0" borderId="0" xfId="0" applyAlignment="1">
      <alignment vertical="center"/>
    </xf>
    <xf numFmtId="0" fontId="18" fillId="6" borderId="6" xfId="0" applyFont="1" applyFill="1" applyBorder="1" applyAlignment="1" applyProtection="1">
      <alignment horizontal="center" vertical="center"/>
      <protection hidden="1"/>
    </xf>
    <xf numFmtId="0" fontId="0" fillId="0" borderId="0" xfId="0" quotePrefix="1" applyAlignment="1" applyProtection="1">
      <alignment vertical="center"/>
      <protection hidden="1"/>
    </xf>
    <xf numFmtId="0" fontId="0" fillId="0" borderId="0" xfId="0" applyAlignment="1" applyProtection="1">
      <alignment horizontal="center" vertical="center"/>
      <protection hidden="1"/>
    </xf>
    <xf numFmtId="0" fontId="25" fillId="6" borderId="7" xfId="0" applyFont="1" applyFill="1" applyBorder="1" applyAlignment="1" applyProtection="1">
      <alignment horizontal="left" vertical="center"/>
      <protection hidden="1"/>
    </xf>
    <xf numFmtId="0" fontId="27" fillId="0" borderId="8" xfId="0" applyFont="1" applyBorder="1" applyAlignment="1" applyProtection="1">
      <alignment horizontal="left" vertical="center"/>
      <protection hidden="1"/>
    </xf>
    <xf numFmtId="0" fontId="18" fillId="8" borderId="6" xfId="0" applyFont="1" applyFill="1" applyBorder="1" applyAlignment="1" applyProtection="1">
      <alignment horizontal="center" vertical="center"/>
      <protection hidden="1"/>
    </xf>
    <xf numFmtId="0" fontId="15" fillId="9" borderId="9" xfId="0" applyFont="1" applyFill="1" applyBorder="1" applyAlignment="1" applyProtection="1">
      <alignment horizontal="left" vertical="center"/>
      <protection hidden="1"/>
    </xf>
    <xf numFmtId="0" fontId="16" fillId="9" borderId="9" xfId="0" applyFont="1" applyFill="1" applyBorder="1" applyAlignment="1" applyProtection="1">
      <alignment horizontal="right" vertical="center"/>
      <protection hidden="1"/>
    </xf>
    <xf numFmtId="0" fontId="16" fillId="9" borderId="9" xfId="0" applyFont="1" applyFill="1" applyBorder="1" applyAlignment="1" applyProtection="1">
      <alignment horizontal="right" vertical="center" indent="1"/>
      <protection hidden="1"/>
    </xf>
    <xf numFmtId="0" fontId="30" fillId="0" borderId="0" xfId="0" applyFont="1" applyAlignment="1" applyProtection="1">
      <alignment vertical="top"/>
      <protection hidden="1"/>
    </xf>
    <xf numFmtId="0" fontId="14" fillId="0" borderId="0" xfId="0" applyFont="1" applyAlignment="1" applyProtection="1">
      <alignment vertical="center"/>
      <protection hidden="1"/>
    </xf>
    <xf numFmtId="0" fontId="0" fillId="0" borderId="0" xfId="0" applyAlignment="1" applyProtection="1">
      <alignment horizontal="right"/>
      <protection hidden="1"/>
    </xf>
    <xf numFmtId="0" fontId="0" fillId="0" borderId="0" xfId="0" applyAlignment="1" applyProtection="1">
      <alignment horizontal="left"/>
      <protection hidden="1"/>
    </xf>
    <xf numFmtId="0" fontId="25" fillId="0" borderId="7" xfId="0" applyFont="1" applyBorder="1" applyAlignment="1" applyProtection="1">
      <alignment horizontal="left" vertical="center"/>
      <protection hidden="1"/>
    </xf>
    <xf numFmtId="0" fontId="31" fillId="5" borderId="0" xfId="0" applyFont="1" applyFill="1" applyAlignment="1" applyProtection="1">
      <alignment horizontal="justify" vertical="center"/>
      <protection hidden="1"/>
    </xf>
    <xf numFmtId="0" fontId="5" fillId="5" borderId="0" xfId="0" applyFont="1" applyFill="1" applyAlignment="1" applyProtection="1">
      <alignment vertical="center"/>
      <protection hidden="1"/>
    </xf>
    <xf numFmtId="0" fontId="2" fillId="5" borderId="0" xfId="0" applyFont="1" applyFill="1" applyAlignment="1" applyProtection="1">
      <alignment vertical="center"/>
      <protection hidden="1"/>
    </xf>
    <xf numFmtId="0" fontId="2" fillId="5" borderId="0" xfId="0" applyFont="1" applyFill="1" applyAlignment="1" applyProtection="1">
      <alignment horizontal="right" vertical="center"/>
      <protection hidden="1"/>
    </xf>
    <xf numFmtId="0" fontId="2" fillId="5" borderId="0" xfId="0" applyFont="1" applyFill="1" applyAlignment="1" applyProtection="1">
      <alignment horizontal="center" vertical="center"/>
      <protection hidden="1"/>
    </xf>
    <xf numFmtId="0" fontId="17" fillId="0" borderId="0" xfId="0" applyFont="1" applyAlignment="1">
      <alignment horizontal="center" vertical="center"/>
    </xf>
    <xf numFmtId="0" fontId="32" fillId="0" borderId="0" xfId="0" applyFont="1" applyAlignment="1" applyProtection="1">
      <alignment vertical="center"/>
      <protection hidden="1"/>
    </xf>
    <xf numFmtId="0" fontId="35" fillId="0" borderId="0" xfId="0" applyFont="1" applyAlignment="1" applyProtection="1">
      <alignment horizontal="left" vertical="center"/>
      <protection hidden="1"/>
    </xf>
    <xf numFmtId="0" fontId="1" fillId="0" borderId="0" xfId="2" applyProtection="1">
      <protection hidden="1"/>
    </xf>
    <xf numFmtId="0" fontId="26" fillId="0" borderId="0" xfId="2" applyFont="1" applyAlignment="1" applyProtection="1">
      <alignment vertical="center"/>
      <protection hidden="1"/>
    </xf>
    <xf numFmtId="0" fontId="30" fillId="0" borderId="0" xfId="0" applyFont="1" applyAlignment="1">
      <alignment vertical="top"/>
    </xf>
    <xf numFmtId="0" fontId="41" fillId="0" borderId="0" xfId="0" applyFont="1" applyAlignment="1">
      <alignment vertical="center"/>
    </xf>
    <xf numFmtId="0" fontId="0" fillId="0" borderId="15" xfId="0" applyBorder="1" applyAlignment="1">
      <alignment horizontal="centerContinuous"/>
    </xf>
    <xf numFmtId="0" fontId="0" fillId="0" borderId="16" xfId="0" applyBorder="1" applyAlignment="1">
      <alignment horizontal="centerContinuous"/>
    </xf>
    <xf numFmtId="0" fontId="14" fillId="0" borderId="14" xfId="0" applyFont="1" applyBorder="1" applyAlignment="1">
      <alignment horizontal="centerContinuous" vertical="center"/>
    </xf>
    <xf numFmtId="0" fontId="14" fillId="0" borderId="0" xfId="0" applyFont="1" applyAlignment="1">
      <alignment vertical="top"/>
    </xf>
    <xf numFmtId="0" fontId="24" fillId="7" borderId="10" xfId="0" applyFont="1" applyFill="1" applyBorder="1" applyAlignment="1" applyProtection="1">
      <alignment vertical="center"/>
      <protection locked="0"/>
    </xf>
    <xf numFmtId="0" fontId="24" fillId="7" borderId="10" xfId="0" applyFont="1" applyFill="1" applyBorder="1" applyAlignment="1" applyProtection="1">
      <alignment horizontal="center" vertical="center"/>
      <protection locked="0"/>
    </xf>
    <xf numFmtId="0" fontId="0" fillId="0" borderId="0" xfId="0" applyAlignment="1">
      <alignment horizontal="center"/>
    </xf>
    <xf numFmtId="0" fontId="30" fillId="0" borderId="0" xfId="0" applyFont="1" applyAlignment="1">
      <alignment vertical="center"/>
    </xf>
    <xf numFmtId="0" fontId="14" fillId="0" borderId="0" xfId="0" quotePrefix="1" applyFont="1" applyAlignment="1">
      <alignment vertical="center"/>
    </xf>
    <xf numFmtId="0" fontId="25" fillId="6" borderId="21" xfId="0" applyFont="1" applyFill="1" applyBorder="1" applyAlignment="1" applyProtection="1">
      <alignment horizontal="left" vertical="center"/>
      <protection hidden="1"/>
    </xf>
    <xf numFmtId="0" fontId="51" fillId="12" borderId="22" xfId="0" applyFont="1" applyFill="1" applyBorder="1" applyAlignment="1" applyProtection="1">
      <alignment horizontal="left" vertical="center"/>
      <protection hidden="1"/>
    </xf>
    <xf numFmtId="0" fontId="3" fillId="0" borderId="0" xfId="0" applyFont="1" applyProtection="1">
      <protection hidden="1"/>
    </xf>
    <xf numFmtId="0" fontId="30" fillId="0" borderId="0" xfId="0" applyFont="1"/>
    <xf numFmtId="0" fontId="52" fillId="0" borderId="0" xfId="0" applyFont="1" applyAlignment="1" applyProtection="1">
      <alignment horizontal="left" vertical="center"/>
      <protection hidden="1"/>
    </xf>
    <xf numFmtId="0" fontId="30" fillId="10" borderId="0" xfId="0" applyFont="1" applyFill="1" applyAlignment="1">
      <alignment horizontal="left" vertical="top"/>
    </xf>
    <xf numFmtId="0" fontId="4" fillId="0" borderId="0" xfId="0" applyFont="1" applyAlignment="1">
      <alignment horizontal="left"/>
    </xf>
    <xf numFmtId="0" fontId="4" fillId="10" borderId="0" xfId="0" applyFont="1" applyFill="1" applyAlignment="1">
      <alignment horizontal="left"/>
    </xf>
    <xf numFmtId="166" fontId="25" fillId="0" borderId="7" xfId="0" applyNumberFormat="1" applyFont="1" applyBorder="1" applyAlignment="1" applyProtection="1">
      <alignment horizontal="left" vertical="center"/>
      <protection hidden="1"/>
    </xf>
    <xf numFmtId="0" fontId="0" fillId="0" borderId="23" xfId="0" applyBorder="1"/>
    <xf numFmtId="0" fontId="0" fillId="0" borderId="14" xfId="0" applyBorder="1"/>
    <xf numFmtId="0" fontId="0" fillId="0" borderId="15" xfId="0" applyBorder="1"/>
    <xf numFmtId="0" fontId="0" fillId="0" borderId="13" xfId="0" applyBorder="1"/>
    <xf numFmtId="0" fontId="44" fillId="0" borderId="14" xfId="0" applyFont="1" applyBorder="1" applyAlignment="1">
      <alignment horizontal="centerContinuous" vertical="center"/>
    </xf>
    <xf numFmtId="0" fontId="30" fillId="0" borderId="14" xfId="0" applyFont="1" applyBorder="1" applyAlignment="1">
      <alignment horizontal="centerContinuous"/>
    </xf>
    <xf numFmtId="0" fontId="24" fillId="13" borderId="10" xfId="0" applyFont="1" applyFill="1" applyBorder="1" applyAlignment="1" applyProtection="1">
      <alignment horizontal="center" vertical="center"/>
      <protection locked="0"/>
    </xf>
    <xf numFmtId="0" fontId="49" fillId="0" borderId="0" xfId="0" applyFont="1" applyAlignment="1">
      <alignment horizontal="center" vertical="center"/>
    </xf>
    <xf numFmtId="0" fontId="43" fillId="0" borderId="0" xfId="0" applyFont="1" applyAlignment="1">
      <alignment horizontal="center" vertical="center"/>
    </xf>
    <xf numFmtId="0" fontId="4" fillId="0" borderId="0" xfId="0" applyFont="1" applyAlignment="1">
      <alignment vertical="center"/>
    </xf>
    <xf numFmtId="0" fontId="53" fillId="0" borderId="0" xfId="0" applyFont="1" applyAlignment="1" applyProtection="1">
      <alignment vertical="center"/>
      <protection hidden="1"/>
    </xf>
    <xf numFmtId="1" fontId="53" fillId="0" borderId="0" xfId="0" applyNumberFormat="1" applyFont="1" applyAlignment="1" applyProtection="1">
      <alignment vertical="center"/>
      <protection hidden="1"/>
    </xf>
    <xf numFmtId="0" fontId="54" fillId="8" borderId="0" xfId="0" applyFont="1" applyFill="1" applyAlignment="1" applyProtection="1">
      <alignment vertical="center"/>
      <protection hidden="1"/>
    </xf>
    <xf numFmtId="0" fontId="38" fillId="0" borderId="0" xfId="0" applyFont="1" applyAlignment="1" applyProtection="1">
      <alignment vertical="center"/>
      <protection hidden="1"/>
    </xf>
    <xf numFmtId="0" fontId="18" fillId="0" borderId="20" xfId="0" applyFont="1" applyBorder="1" applyProtection="1">
      <protection hidden="1"/>
    </xf>
    <xf numFmtId="0" fontId="52" fillId="11" borderId="0" xfId="0" applyFont="1" applyFill="1" applyAlignment="1" applyProtection="1">
      <alignment vertical="center"/>
      <protection hidden="1"/>
    </xf>
    <xf numFmtId="0" fontId="55" fillId="11" borderId="0" xfId="0" applyFont="1" applyFill="1" applyAlignment="1" applyProtection="1">
      <alignment vertical="center"/>
      <protection hidden="1"/>
    </xf>
    <xf numFmtId="0" fontId="3" fillId="0" borderId="20" xfId="0" applyFont="1" applyBorder="1" applyProtection="1">
      <protection hidden="1"/>
    </xf>
    <xf numFmtId="0" fontId="24" fillId="13" borderId="5" xfId="0" applyFont="1" applyFill="1" applyBorder="1" applyAlignment="1" applyProtection="1">
      <alignment vertical="center"/>
      <protection locked="0"/>
    </xf>
    <xf numFmtId="0" fontId="29" fillId="0" borderId="0" xfId="0" applyFont="1" applyAlignment="1">
      <alignment vertical="center"/>
    </xf>
    <xf numFmtId="0" fontId="57" fillId="0" borderId="0" xfId="0" applyFont="1" applyAlignment="1">
      <alignment vertical="center"/>
    </xf>
    <xf numFmtId="0" fontId="29" fillId="0" borderId="0" xfId="0" quotePrefix="1" applyFont="1" applyAlignment="1">
      <alignment vertical="center"/>
    </xf>
    <xf numFmtId="0" fontId="58" fillId="0" borderId="0" xfId="0" applyFont="1"/>
    <xf numFmtId="0" fontId="59"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horizontal="left" vertical="center" indent="1"/>
    </xf>
    <xf numFmtId="0" fontId="29" fillId="0" borderId="0" xfId="0" applyFont="1" applyAlignment="1">
      <alignment horizontal="right" vertical="center" indent="1"/>
    </xf>
    <xf numFmtId="0" fontId="40" fillId="0" borderId="0" xfId="0" applyFont="1" applyAlignment="1">
      <alignment vertical="center"/>
    </xf>
    <xf numFmtId="0" fontId="61" fillId="0" borderId="0" xfId="0" applyFont="1"/>
    <xf numFmtId="0" fontId="40" fillId="0" borderId="0" xfId="0" quotePrefix="1" applyFont="1" applyAlignment="1">
      <alignment vertical="center"/>
    </xf>
    <xf numFmtId="0" fontId="40" fillId="0" borderId="0" xfId="0" applyFont="1" applyAlignment="1">
      <alignment vertical="top"/>
    </xf>
    <xf numFmtId="0" fontId="40" fillId="0" borderId="0" xfId="0" applyFont="1"/>
    <xf numFmtId="0" fontId="46" fillId="0" borderId="0" xfId="0" applyFont="1" applyAlignment="1">
      <alignment vertical="center"/>
    </xf>
    <xf numFmtId="0" fontId="29" fillId="0" borderId="0" xfId="0" applyFont="1" applyAlignment="1">
      <alignment horizontal="center" vertical="center"/>
    </xf>
    <xf numFmtId="0" fontId="0" fillId="14" borderId="29" xfId="0" applyFill="1" applyBorder="1"/>
    <xf numFmtId="0" fontId="0" fillId="14" borderId="30" xfId="0" applyFill="1" applyBorder="1"/>
    <xf numFmtId="0" fontId="23" fillId="0" borderId="31" xfId="0" applyFont="1" applyBorder="1" applyAlignment="1">
      <alignment vertical="center"/>
    </xf>
    <xf numFmtId="0" fontId="0" fillId="0" borderId="32" xfId="0" applyBorder="1"/>
    <xf numFmtId="0" fontId="0" fillId="0" borderId="33" xfId="0" applyBorder="1"/>
    <xf numFmtId="0" fontId="23" fillId="0" borderId="34" xfId="0" applyFont="1" applyBorder="1" applyAlignment="1">
      <alignment vertical="center"/>
    </xf>
    <xf numFmtId="0" fontId="0" fillId="0" borderId="35" xfId="0" applyBorder="1"/>
    <xf numFmtId="0" fontId="0" fillId="0" borderId="36" xfId="0" applyBorder="1"/>
    <xf numFmtId="0" fontId="23" fillId="0" borderId="37" xfId="0" applyFont="1" applyBorder="1" applyAlignment="1">
      <alignment vertical="center"/>
    </xf>
    <xf numFmtId="0" fontId="0" fillId="0" borderId="38" xfId="0" applyBorder="1"/>
    <xf numFmtId="0" fontId="63" fillId="14" borderId="28" xfId="0" applyFont="1" applyFill="1" applyBorder="1" applyAlignment="1">
      <alignment horizontal="left" vertical="center" indent="1"/>
    </xf>
    <xf numFmtId="0" fontId="0" fillId="0" borderId="6" xfId="0" applyBorder="1"/>
    <xf numFmtId="0" fontId="24" fillId="7" borderId="5" xfId="0" applyFont="1" applyFill="1" applyBorder="1" applyAlignment="1" applyProtection="1">
      <alignment horizontal="center" vertical="center"/>
      <protection locked="0"/>
    </xf>
    <xf numFmtId="0" fontId="23" fillId="0" borderId="0" xfId="0" applyFont="1" applyAlignment="1" applyProtection="1">
      <alignment vertical="center"/>
      <protection hidden="1"/>
    </xf>
    <xf numFmtId="0" fontId="0" fillId="0" borderId="0" xfId="0" applyAlignment="1" applyProtection="1">
      <alignment vertical="center"/>
      <protection hidden="1"/>
    </xf>
    <xf numFmtId="0" fontId="17" fillId="0" borderId="0" xfId="0" applyFont="1" applyAlignment="1" applyProtection="1">
      <alignment horizontal="center" vertical="center"/>
      <protection hidden="1"/>
    </xf>
    <xf numFmtId="0" fontId="21" fillId="0" borderId="0" xfId="0" applyFont="1" applyAlignment="1" applyProtection="1">
      <alignment horizontal="center" vertical="center"/>
      <protection hidden="1"/>
    </xf>
    <xf numFmtId="0" fontId="19"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11" fillId="0" borderId="0" xfId="0" applyFont="1" applyAlignment="1" applyProtection="1">
      <alignment vertical="center"/>
      <protection hidden="1"/>
    </xf>
    <xf numFmtId="0" fontId="28"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28" fillId="0" borderId="0" xfId="0" applyFont="1" applyAlignment="1" applyProtection="1">
      <alignment horizontal="center" vertical="center"/>
      <protection hidden="1"/>
    </xf>
    <xf numFmtId="0" fontId="10" fillId="0" borderId="20" xfId="0" applyFont="1" applyBorder="1" applyProtection="1">
      <protection hidden="1"/>
    </xf>
    <xf numFmtId="0" fontId="0" fillId="11" borderId="0" xfId="0" applyFill="1" applyProtection="1">
      <protection hidden="1"/>
    </xf>
    <xf numFmtId="0" fontId="4" fillId="0" borderId="0" xfId="0" applyFont="1" applyAlignment="1" applyProtection="1">
      <alignment vertical="center"/>
      <protection hidden="1"/>
    </xf>
    <xf numFmtId="0" fontId="30" fillId="0" borderId="0" xfId="0" applyFont="1" applyAlignment="1" applyProtection="1">
      <alignment vertical="center"/>
      <protection hidden="1"/>
    </xf>
    <xf numFmtId="0" fontId="4" fillId="0" borderId="0" xfId="0" applyFont="1" applyProtection="1">
      <protection hidden="1"/>
    </xf>
    <xf numFmtId="0" fontId="4" fillId="0" borderId="6" xfId="0" applyFont="1" applyBorder="1" applyProtection="1">
      <protection hidden="1"/>
    </xf>
    <xf numFmtId="0" fontId="12" fillId="0" borderId="0" xfId="0" applyFont="1" applyAlignment="1" applyProtection="1">
      <alignment vertical="top"/>
      <protection hidden="1"/>
    </xf>
    <xf numFmtId="0" fontId="6" fillId="0" borderId="0" xfId="0" applyFont="1" applyAlignment="1" applyProtection="1">
      <alignment horizontal="left" vertical="center"/>
      <protection hidden="1"/>
    </xf>
    <xf numFmtId="0" fontId="10" fillId="0" borderId="0" xfId="0" applyFont="1" applyAlignment="1" applyProtection="1">
      <alignment vertical="center"/>
      <protection hidden="1"/>
    </xf>
    <xf numFmtId="0" fontId="0" fillId="0" borderId="0" xfId="0" applyAlignment="1" applyProtection="1">
      <alignment horizontal="left" vertical="center"/>
      <protection hidden="1"/>
    </xf>
    <xf numFmtId="0" fontId="20" fillId="0" borderId="0" xfId="0" applyFont="1" applyAlignment="1" applyProtection="1">
      <alignment vertical="center"/>
      <protection hidden="1"/>
    </xf>
    <xf numFmtId="0" fontId="10" fillId="0" borderId="0" xfId="0" applyFont="1" applyAlignment="1" applyProtection="1">
      <alignment horizontal="center" vertical="center"/>
      <protection hidden="1"/>
    </xf>
    <xf numFmtId="0" fontId="22" fillId="0" borderId="0" xfId="0" applyFont="1" applyAlignment="1" applyProtection="1">
      <alignment horizontal="left"/>
      <protection hidden="1"/>
    </xf>
    <xf numFmtId="0" fontId="17" fillId="0" borderId="0" xfId="0" applyFont="1" applyAlignment="1" applyProtection="1">
      <alignment horizontal="right" vertical="center"/>
      <protection hidden="1"/>
    </xf>
    <xf numFmtId="0" fontId="17" fillId="0" borderId="0" xfId="0" applyFont="1" applyAlignment="1" applyProtection="1">
      <alignment horizontal="left" vertical="center"/>
      <protection hidden="1"/>
    </xf>
    <xf numFmtId="0" fontId="26" fillId="0" borderId="0" xfId="0" applyFont="1" applyAlignment="1" applyProtection="1">
      <alignment horizontal="left" vertical="center"/>
      <protection hidden="1"/>
    </xf>
    <xf numFmtId="0" fontId="14" fillId="0" borderId="0" xfId="0" applyFont="1" applyAlignment="1" applyProtection="1">
      <alignment horizontal="left" vertical="center"/>
      <protection hidden="1"/>
    </xf>
    <xf numFmtId="0" fontId="10" fillId="0" borderId="0" xfId="0" applyFont="1" applyProtection="1">
      <protection hidden="1"/>
    </xf>
    <xf numFmtId="0" fontId="42" fillId="0" borderId="0" xfId="0" applyFont="1" applyAlignment="1">
      <alignment vertical="center"/>
    </xf>
    <xf numFmtId="0" fontId="57" fillId="0" borderId="0" xfId="0" applyFont="1" applyAlignment="1" applyProtection="1">
      <alignment vertical="center"/>
      <protection hidden="1"/>
    </xf>
    <xf numFmtId="0" fontId="66" fillId="0" borderId="0" xfId="0" applyFont="1" applyProtection="1">
      <protection hidden="1"/>
    </xf>
    <xf numFmtId="0" fontId="26" fillId="0" borderId="0" xfId="0" applyFont="1" applyAlignment="1">
      <alignment horizontal="left" vertical="center"/>
    </xf>
    <xf numFmtId="0" fontId="24" fillId="7" borderId="11" xfId="0" applyFont="1" applyFill="1" applyBorder="1" applyAlignment="1" applyProtection="1">
      <alignment vertical="center"/>
      <protection locked="0"/>
    </xf>
    <xf numFmtId="0" fontId="24" fillId="7" borderId="5" xfId="0" applyFont="1" applyFill="1" applyBorder="1" applyAlignment="1" applyProtection="1">
      <alignment vertical="center"/>
      <protection locked="0"/>
    </xf>
    <xf numFmtId="0" fontId="24" fillId="13" borderId="5" xfId="0" applyFont="1" applyFill="1" applyBorder="1" applyAlignment="1" applyProtection="1">
      <alignment vertical="center"/>
      <protection locked="0"/>
    </xf>
    <xf numFmtId="0" fontId="30" fillId="0" borderId="0" xfId="0" applyFont="1" applyAlignment="1">
      <alignment vertical="top" wrapText="1"/>
    </xf>
    <xf numFmtId="0" fontId="24" fillId="7" borderId="5" xfId="0" applyFont="1" applyFill="1" applyBorder="1" applyAlignment="1" applyProtection="1">
      <alignment horizontal="left" vertical="center" indent="1"/>
      <protection locked="0"/>
    </xf>
    <xf numFmtId="0" fontId="24" fillId="7" borderId="6" xfId="0" applyFont="1" applyFill="1" applyBorder="1" applyAlignment="1" applyProtection="1">
      <alignment horizontal="left" vertical="center" indent="1"/>
      <protection locked="0"/>
    </xf>
    <xf numFmtId="0" fontId="60" fillId="0" borderId="0" xfId="0" applyFont="1" applyAlignment="1">
      <alignment horizontal="right" wrapText="1"/>
    </xf>
    <xf numFmtId="0" fontId="40" fillId="10" borderId="0" xfId="0" applyFont="1" applyFill="1" applyAlignment="1">
      <alignment horizontal="left" vertical="top" wrapText="1"/>
    </xf>
    <xf numFmtId="0" fontId="24" fillId="7" borderId="26" xfId="0" applyFont="1" applyFill="1" applyBorder="1" applyAlignment="1" applyProtection="1">
      <alignment vertical="center"/>
      <protection locked="0"/>
    </xf>
    <xf numFmtId="0" fontId="24" fillId="7" borderId="27" xfId="0" applyFont="1" applyFill="1" applyBorder="1" applyAlignment="1" applyProtection="1">
      <alignment vertical="center"/>
      <protection locked="0"/>
    </xf>
    <xf numFmtId="0" fontId="40" fillId="0" borderId="0" xfId="0" applyFont="1" applyAlignment="1">
      <alignment vertical="top" wrapText="1"/>
    </xf>
    <xf numFmtId="0" fontId="50" fillId="0" borderId="0" xfId="0" applyFont="1" applyAlignment="1">
      <alignment vertical="top" wrapText="1"/>
    </xf>
    <xf numFmtId="0" fontId="24" fillId="13" borderId="5" xfId="0" applyFont="1" applyFill="1" applyBorder="1" applyAlignment="1" applyProtection="1">
      <alignment horizontal="left" vertical="center" indent="1"/>
      <protection locked="0"/>
    </xf>
    <xf numFmtId="0" fontId="40" fillId="0" borderId="0" xfId="0" applyFont="1" applyAlignment="1">
      <alignment horizontal="justify" vertical="top" wrapText="1"/>
    </xf>
    <xf numFmtId="0" fontId="47" fillId="13" borderId="5" xfId="0" applyFont="1" applyFill="1" applyBorder="1" applyAlignment="1" applyProtection="1">
      <alignment vertical="center"/>
      <protection locked="0"/>
    </xf>
    <xf numFmtId="0" fontId="30" fillId="0" borderId="0" xfId="0" applyFont="1" applyAlignment="1">
      <alignment wrapText="1"/>
    </xf>
    <xf numFmtId="0" fontId="23" fillId="10" borderId="0" xfId="0" applyFont="1" applyFill="1" applyAlignment="1">
      <alignment horizontal="left" vertical="center" indent="1"/>
    </xf>
    <xf numFmtId="0" fontId="14" fillId="0" borderId="0" xfId="0" applyFont="1" applyAlignment="1">
      <alignment vertical="top" wrapText="1"/>
    </xf>
    <xf numFmtId="0" fontId="24" fillId="7" borderId="24" xfId="0" applyFont="1" applyFill="1" applyBorder="1" applyAlignment="1" applyProtection="1">
      <alignment vertical="center"/>
      <protection locked="0"/>
    </xf>
    <xf numFmtId="0" fontId="24" fillId="7" borderId="12" xfId="0" applyFont="1" applyFill="1" applyBorder="1" applyAlignment="1" applyProtection="1">
      <alignment vertical="center"/>
      <protection locked="0"/>
    </xf>
    <xf numFmtId="0" fontId="24" fillId="7" borderId="25" xfId="0" applyFont="1" applyFill="1" applyBorder="1" applyAlignment="1" applyProtection="1">
      <alignment vertical="center"/>
      <protection locked="0"/>
    </xf>
    <xf numFmtId="0" fontId="24" fillId="7" borderId="17" xfId="0" applyFont="1" applyFill="1" applyBorder="1" applyAlignment="1" applyProtection="1">
      <alignment vertical="center"/>
      <protection locked="0"/>
    </xf>
    <xf numFmtId="0" fontId="24" fillId="7" borderId="18" xfId="0" applyFont="1" applyFill="1" applyBorder="1" applyAlignment="1" applyProtection="1">
      <alignment vertical="center"/>
      <protection locked="0"/>
    </xf>
    <xf numFmtId="0" fontId="24" fillId="7" borderId="19" xfId="0" applyFont="1" applyFill="1" applyBorder="1" applyAlignment="1" applyProtection="1">
      <alignment vertical="center"/>
      <protection locked="0"/>
    </xf>
    <xf numFmtId="0" fontId="45" fillId="0" borderId="0" xfId="0" applyFont="1" applyAlignment="1">
      <alignment vertical="top" wrapText="1"/>
    </xf>
    <xf numFmtId="0" fontId="24" fillId="13" borderId="11" xfId="0" applyFont="1" applyFill="1" applyBorder="1" applyAlignment="1" applyProtection="1">
      <alignment vertical="center"/>
      <protection locked="0"/>
    </xf>
    <xf numFmtId="166" fontId="24" fillId="13" borderId="5" xfId="0" applyNumberFormat="1" applyFont="1" applyFill="1" applyBorder="1" applyAlignment="1" applyProtection="1">
      <alignment horizontal="right" vertical="center" indent="1"/>
      <protection locked="0"/>
    </xf>
    <xf numFmtId="0" fontId="60" fillId="0" borderId="0" xfId="0" applyFont="1" applyAlignment="1">
      <alignment horizontal="left" wrapText="1"/>
    </xf>
    <xf numFmtId="0" fontId="60" fillId="0" borderId="0" xfId="0" applyFont="1" applyAlignment="1">
      <alignment horizontal="right" vertical="center" wrapText="1"/>
    </xf>
    <xf numFmtId="0" fontId="60" fillId="0" borderId="0" xfId="0" applyFont="1" applyAlignment="1">
      <alignment horizontal="left" vertical="top" wrapText="1"/>
    </xf>
    <xf numFmtId="0" fontId="23" fillId="10" borderId="0" xfId="0" applyFont="1" applyFill="1" applyAlignment="1">
      <alignment vertical="center"/>
    </xf>
    <xf numFmtId="0" fontId="45" fillId="0" borderId="0" xfId="0" applyFont="1" applyAlignment="1">
      <alignment horizontal="justify" vertical="top" wrapText="1"/>
    </xf>
    <xf numFmtId="0" fontId="68" fillId="5" borderId="39" xfId="0" applyFont="1" applyFill="1" applyBorder="1" applyAlignment="1" applyProtection="1">
      <alignment horizontal="center" vertical="center" wrapText="1"/>
      <protection locked="0"/>
    </xf>
    <xf numFmtId="0" fontId="68" fillId="5" borderId="40" xfId="0" applyFont="1" applyFill="1" applyBorder="1" applyAlignment="1" applyProtection="1">
      <alignment horizontal="center" vertical="center" wrapText="1"/>
      <protection locked="0"/>
    </xf>
    <xf numFmtId="0" fontId="68" fillId="5" borderId="41" xfId="0" applyFont="1" applyFill="1" applyBorder="1" applyAlignment="1" applyProtection="1">
      <alignment horizontal="center" vertical="center" wrapText="1"/>
      <protection locked="0"/>
    </xf>
    <xf numFmtId="0" fontId="68" fillId="5" borderId="42" xfId="0" applyFont="1" applyFill="1" applyBorder="1" applyAlignment="1" applyProtection="1">
      <alignment horizontal="center" vertical="center" wrapText="1"/>
      <protection locked="0"/>
    </xf>
  </cellXfs>
  <cellStyles count="3">
    <cellStyle name="Standard" xfId="0" builtinId="0"/>
    <cellStyle name="Standard 2" xfId="1" xr:uid="{00000000-0005-0000-0000-000001000000}"/>
    <cellStyle name="Standard 2 2 2" xfId="2" xr:uid="{00000000-0005-0000-0000-000002000000}"/>
  </cellStyles>
  <dxfs count="14">
    <dxf>
      <font>
        <color theme="0"/>
      </font>
      <fill>
        <patternFill>
          <bgColor theme="0"/>
        </patternFill>
      </fill>
      <border>
        <left/>
        <right/>
        <top/>
        <bottom/>
      </border>
    </dxf>
    <dxf>
      <fill>
        <patternFill>
          <bgColor rgb="FF00B050"/>
        </patternFill>
      </fill>
    </dxf>
    <dxf>
      <font>
        <color rgb="FFE26B0A"/>
      </font>
    </dxf>
    <dxf>
      <font>
        <color rgb="FFE26B0A"/>
      </font>
    </dxf>
    <dxf>
      <font>
        <color rgb="FFE26B0A"/>
      </font>
    </dxf>
    <dxf>
      <font>
        <color rgb="FFE26B0A"/>
      </font>
    </dxf>
    <dxf>
      <font>
        <color rgb="FFE26B0A"/>
      </font>
    </dxf>
    <dxf>
      <font>
        <color rgb="FFE26B0A"/>
      </font>
    </dxf>
    <dxf>
      <font>
        <color rgb="FFE26B0A"/>
      </font>
    </dxf>
    <dxf>
      <font>
        <color rgb="FFE26B0A"/>
      </font>
    </dxf>
    <dxf>
      <font>
        <color rgb="FFE26B0A"/>
      </font>
    </dxf>
    <dxf>
      <font>
        <color rgb="FFE26B0A"/>
      </font>
    </dxf>
    <dxf>
      <font>
        <color rgb="FFE26B0A"/>
      </font>
    </dxf>
    <dxf>
      <font>
        <color rgb="FFE26B0A"/>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eetMetadata" Target="metadata.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13" Type="http://schemas.openxmlformats.org/officeDocument/2006/relationships/image" Target="../media/image11.png"/><Relationship Id="rId18" Type="http://schemas.openxmlformats.org/officeDocument/2006/relationships/image" Target="../media/image16.jpeg"/><Relationship Id="rId3" Type="http://schemas.openxmlformats.org/officeDocument/2006/relationships/image" Target="../media/image2.png"/><Relationship Id="rId7" Type="http://schemas.openxmlformats.org/officeDocument/2006/relationships/image" Target="../media/image5.png"/><Relationship Id="rId12" Type="http://schemas.openxmlformats.org/officeDocument/2006/relationships/image" Target="../media/image10.png"/><Relationship Id="rId17" Type="http://schemas.openxmlformats.org/officeDocument/2006/relationships/image" Target="../media/image15.jpeg"/><Relationship Id="rId2" Type="http://schemas.microsoft.com/office/2007/relationships/hdphoto" Target="../media/hdphoto1.wdp"/><Relationship Id="rId16" Type="http://schemas.openxmlformats.org/officeDocument/2006/relationships/image" Target="../media/image14.jpeg"/><Relationship Id="rId1" Type="http://schemas.openxmlformats.org/officeDocument/2006/relationships/image" Target="../media/image1.png"/><Relationship Id="rId6" Type="http://schemas.openxmlformats.org/officeDocument/2006/relationships/image" Target="../media/image4.png"/><Relationship Id="rId11" Type="http://schemas.openxmlformats.org/officeDocument/2006/relationships/image" Target="../media/image9.jpeg"/><Relationship Id="rId5" Type="http://schemas.openxmlformats.org/officeDocument/2006/relationships/image" Target="../media/image3.jpeg"/><Relationship Id="rId15" Type="http://schemas.openxmlformats.org/officeDocument/2006/relationships/image" Target="../media/image13.jpeg"/><Relationship Id="rId10" Type="http://schemas.openxmlformats.org/officeDocument/2006/relationships/image" Target="../media/image8.jpeg"/><Relationship Id="rId19" Type="http://schemas.openxmlformats.org/officeDocument/2006/relationships/image" Target="../media/image17.jpeg"/><Relationship Id="rId4" Type="http://schemas.microsoft.com/office/2007/relationships/hdphoto" Target="../media/hdphoto2.wdp"/><Relationship Id="rId9" Type="http://schemas.openxmlformats.org/officeDocument/2006/relationships/image" Target="../media/image7.jpeg"/><Relationship Id="rId14" Type="http://schemas.openxmlformats.org/officeDocument/2006/relationships/image" Target="../media/image1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8.jpeg"/></Relationships>
</file>

<file path=xl/drawings/drawing1.xml><?xml version="1.0" encoding="utf-8"?>
<xdr:wsDr xmlns:xdr="http://schemas.openxmlformats.org/drawingml/2006/spreadsheetDrawing" xmlns:a="http://schemas.openxmlformats.org/drawingml/2006/main">
  <xdr:twoCellAnchor>
    <xdr:from>
      <xdr:col>12</xdr:col>
      <xdr:colOff>63349</xdr:colOff>
      <xdr:row>357</xdr:row>
      <xdr:rowOff>21981</xdr:rowOff>
    </xdr:from>
    <xdr:to>
      <xdr:col>18</xdr:col>
      <xdr:colOff>212481</xdr:colOff>
      <xdr:row>363</xdr:row>
      <xdr:rowOff>213788</xdr:rowOff>
    </xdr:to>
    <xdr:pic>
      <xdr:nvPicPr>
        <xdr:cNvPr id="27" name="Grafik 26">
          <a:extLst>
            <a:ext uri="{FF2B5EF4-FFF2-40B4-BE49-F238E27FC236}">
              <a16:creationId xmlns:a16="http://schemas.microsoft.com/office/drawing/2014/main" id="{999E9410-A2BA-F247-E610-2460D6286B87}"/>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66000"/>
                  </a14:imgEffect>
                </a14:imgLayer>
              </a14:imgProps>
            </a:ext>
          </a:extLst>
        </a:blip>
        <a:stretch>
          <a:fillRect/>
        </a:stretch>
      </xdr:blipFill>
      <xdr:spPr>
        <a:xfrm>
          <a:off x="3140657" y="28677577"/>
          <a:ext cx="1511939" cy="1554615"/>
        </a:xfrm>
        <a:prstGeom prst="rect">
          <a:avLst/>
        </a:prstGeom>
      </xdr:spPr>
    </xdr:pic>
    <xdr:clientData/>
  </xdr:twoCellAnchor>
  <xdr:twoCellAnchor>
    <xdr:from>
      <xdr:col>2</xdr:col>
      <xdr:colOff>0</xdr:colOff>
      <xdr:row>280</xdr:row>
      <xdr:rowOff>73269</xdr:rowOff>
    </xdr:from>
    <xdr:to>
      <xdr:col>12</xdr:col>
      <xdr:colOff>102576</xdr:colOff>
      <xdr:row>282</xdr:row>
      <xdr:rowOff>212481</xdr:rowOff>
    </xdr:to>
    <xdr:sp macro="" textlink="">
      <xdr:nvSpPr>
        <xdr:cNvPr id="2" name="Rechteck 1">
          <a:extLst>
            <a:ext uri="{FF2B5EF4-FFF2-40B4-BE49-F238E27FC236}">
              <a16:creationId xmlns:a16="http://schemas.microsoft.com/office/drawing/2014/main" id="{00000000-0008-0000-0000-000002000000}"/>
            </a:ext>
          </a:extLst>
        </xdr:cNvPr>
        <xdr:cNvSpPr/>
      </xdr:nvSpPr>
      <xdr:spPr>
        <a:xfrm>
          <a:off x="586154" y="4476750"/>
          <a:ext cx="2593730" cy="59348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editAs="oneCell">
    <xdr:from>
      <xdr:col>18</xdr:col>
      <xdr:colOff>117313</xdr:colOff>
      <xdr:row>287</xdr:row>
      <xdr:rowOff>0</xdr:rowOff>
    </xdr:from>
    <xdr:to>
      <xdr:col>22</xdr:col>
      <xdr:colOff>56851</xdr:colOff>
      <xdr:row>291</xdr:row>
      <xdr:rowOff>15745</xdr:rowOff>
    </xdr:to>
    <xdr:pic>
      <xdr:nvPicPr>
        <xdr:cNvPr id="34" name="Grafik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3">
          <a:extLst>
            <a:ext uri="{BEBA8EAE-BF5A-486C-A8C5-ECC9F3942E4B}">
              <a14:imgProps xmlns:a14="http://schemas.microsoft.com/office/drawing/2010/main">
                <a14:imgLayer r:embed="rId4">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rot="20549954">
          <a:off x="4623371" y="35229961"/>
          <a:ext cx="936000" cy="9242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131548</xdr:colOff>
      <xdr:row>276</xdr:row>
      <xdr:rowOff>56863</xdr:rowOff>
    </xdr:from>
    <xdr:to>
      <xdr:col>5</xdr:col>
      <xdr:colOff>104202</xdr:colOff>
      <xdr:row>279</xdr:row>
      <xdr:rowOff>83763</xdr:rowOff>
    </xdr:to>
    <xdr:pic>
      <xdr:nvPicPr>
        <xdr:cNvPr id="31" name="Grafik 30" descr="data:image/jpeg;base64,/9j/4AAQSkZJRgABAQAAAQABAAD/2wCEAAkGBw8QEBUSEBEPEBIVEA8TFRASDxAXFRARFhEXFxYWFRcYHCggGBslHRYYIjEhJikuMC4uFx8zODMsNyguLisBCgoKDg0OGxAQGjUhHyUrNy0tNy0tLy03LS0rLS01LS0tLS0tLSstLSstKystLS0tLS0tLS0uLS0tLS0tNS8tNf/AABEIAOEA4QMBIgACEQEDEQH/xAAcAAEAAQUBAQAAAAAAAAAAAAAABgECAwUHBAj/xABBEAACAgACBgYEDQEJAQAAAAAAAQIDBBEFEiExQVEGBxNhcYEiMpGhI0JSYnKCkqKxssHR8EMUMzRTY3OD4fEk/8QAGgEBAAMBAQEAAAAAAAAAAAAAAAIDBAEFBv/EACgRAQACAgIBAwMEAwAAAAAAAAABAgMRBBIhMUFREzJhBSJxsRRCwf/aAAwDAQACEQMRAD8A7QAAAAAAAAAAAAAAAAAAAAAAAAAAAAAAAAAAAAAAAAAAAAAHm0jj6sPXK26WrCPHi3wjFcZPgj0kM6ZT7bG4TD71FyxE14Z6v5Jr6xVny/TpNkb21G0swuJVi3ZPjF70ZyP12OLzTyaN1hcQrFmtj4rl/wBGXh8yMsdbfd/ZW22YAG9IAKSkBSUhBFIx/mZeAAAAAAAAAAAAAAACjkBSUhBFIx5/xl4AAAAAAAAAgmGn2+kcVdvjXq0Q8tksvODf1iZ6QxSppste6uuc8uerFtLz3EM6J0OGGUpbZWSnY3zzeSfmop+Z5n6nk1SK/KrJ6xDcF9Vrg847/wAVyZYDxYmYncON9hr1NZrzXJmUj1F0oS1o+zg1yZvMPfGyOa81xT5M9/h8uM0dbfd/ayttspTL+d5UG5IAAAAAAAAAAAAAAAAKZFQAAAAAAAABa5FwAEa6wMQ44Ts4+tdbXWl3Z6z98UvrFtFShCMFujGMV4RWX6Hl6TT7XSFFW+NNcrZd0m81+WH2j25nz/6hk7ZdfCifNplUoymZRswg2X0YmVcs4+a4NcjC2Y5SJVtNZ3HqbSjDXxsjrR9nFPkzKRXC42VUtZbVxjwkv3JLhsRGyKlB5p+1Pk+8+g4nKjNGp+5bW22UAGxIAAFspFwAAAAAAAAAAAAAAAAAAAAADxaaxnYYe23jGuTj9NrKP3mjkzqNyTOkQ0dZ22KxWI3p2dnB/Mjs/CMGbXM1fR+ns8NBc1r/AGtq92R75TPlclu1pmWavoyORa2WIo5EXVZSMUpFJSMU5BzZORkwGkpUTzW2L9aPyl+jI1X0nql68LIPykl+vuPRDStE/Vsh4N6r9ksi2vek9o8Sh3+HTMLiIWQU4POL/jT5MykB0TpaWHlmvShL1oZ7++Pzl/13k5w2IhZBTg1KMlmmv5sfce9xuTGav592ml+zKADUmAAAAUkwDeRUsjHi/wAC8AAAAAAAAAAAAAAEW6wL32FdCfpXXRX1Y7fzOBKSDdJL+10lGHxaKc2uU57fwlD2GXmX6YZ/PhXln9r0JpJJbEsku5LcYMXioVQc5vJcuMnyS5mbDVSskowWbfsS5vkjD060ZGrDVyj6UldqynltalB+xZxWzvPExce16zf2hVO9bZtfNZlkpni0bfrUwfzEvOPov8DNKZRpza+UjDOZSUjDOR1yZSKPRbR+JqhOWHhGUoRblW5VvWy2+o0ntz3o1OM6tKHn2OIurfBWRhYl7NV+8kPRS/Ww+XGE5R8n6S/M/Ybk+hxY8eTHW0x7LopW0b05Vier/SFW2myqxfMslXJ+KksvvE86LaFlg6dWy2VtkmpTfxYyyyyguXe9r7tiW5BOnHpS3aIdrirWdwAAvWAAApJlFHmXAAAAAAAAAAAAAAAAAAc60FCeMvvtgs+1uk1J7o1pvVb8ml36pPsdTKyqcIy1JTrnBTyz1HKLWtlntyzMWidGU4WpVUxyit7frTlxlJ8X/wCLYZuRg+tMRPp7oWr2mPhfgcHCmOrHzk98n3/seDphhu1wNy4xh2i/42pv3JrzNwUlFNNNZppprmnsZdOOOnSPTWkpjxpyvo9fnXKPyZZ+Ul+6ZspSI9gIvD4qdMuErKvFwk8n5pe83TkfNZK6sxxPhfKZhlMpORhciLkykvQvFZWzrfxoKS8YP9pP2EvOY6LxvY312PdGa1voP0Ze5s6ce3+n33j6/H/WjDbcaAAb1wAAAAAAAAAAATDKJAVAAAAAAAAAAAAAAAByzrJwjoxsbo7FbGM8/wDVryjL3aj82VhepRUluaTXg0SvrE0X2+ClKKznS+2j3xSysX2W34xRznQGLzg63vjtX0W/0f4o8XnYut9seSOt/wCW5lIwzmWymYZzMMQrmVZyOl9Fsf2+FhJvOUV2c/pQ2ZvxWq/M5ZOZJer7SmpfKiT9G1Zx/wByKb98c/so3cK/TJr58J4b6t/LogAPabQAAAAAAAAAAAAAAAAAAAAAAAAAAAAAa57e7mcN6RaPlo7HSgk+zz16/nUTzyXltj4wzO5EV6w+jzxmG164530604Jb7IfHr8Wkmu+KXEz8nF3p+YU5qdq+PZA+1TSaeaaTT5oxTmajReM2ajezfF/oe6czxOup0wzK6czHXiZVzjOD1ZRlGUXylF5p+1GOUjDOZZWEJl3LROk4YmiF0N045uOfqSWyUX4SzR7IJnL+rbTvY3f2ax5V3STg2/Vvyyy+stnio8zqR7eK/eu3pYsneuwAFi0AAAAAAAAAAAAo2AlLIpHMpFbf5vLwAAAAAAAAAAAAADknWX0XeHseLpXwNkvhIpf3N0n63dGT9kn3oi+GxWusn6y39/ed/wARRCyEoWRU4Si4yhJZqUWsmmjiXTXopZo63XhrSw05fB2b3W/8ub58nxXfmefyeP8A7QxZ8Wv3Q8EpGKTMdOIUlyfL9UXNmWsMcqOXe13p5NPufA7H0G6SLG0ZTa/tFaSsWz01wsXjx5PPmjjMmejRWk7cLdG6l5Ti9z3Ti/WhJcYv9nvSNmGespYc307b9n0GDW9H9N042hXVPunBv0qp5bYy/R8VtNkbnrRMTG4AAHQAAAAAAAAo4lQAAAAAAAABa5FwAAAAAAAMOMwtd1cq7YRsrmtWUJLZJfzjwMwA4h026F24CTtq1rMK3ss3yob3Rsy4cpbnueT3x2nEqWx7H7mfSEoppppNNNNNZpp701xRzDpj1ab7tHpcXLCN5L/hb3fQfk9yMeTj681Ys3H96oGzHI8/azrk4WRlFxeUoyTUoPk09qfczMpp7nmQpMSwWrMNl0e07dgblbS808lOtv0bYcpcnyfB+afbtAaboxtKtolmt0oPLXql8mS/Xc+B8+s9eh9L34O1W4eepJbGntjOPyZx4r+LJmqk6W4OROOdT6PoeUi4jXRPpjh8elHZViEttEnv5ut/HXvXFcSSlr1a2i0bgAASAAAAAAAAAAAAAAAAAAAALZSAq2VLIx4svAAAAAANF0l6J4PSEfhoatiWUb68lZFcm90l3PPuyOSdJOgOPwWc4r+00r+rTF60V8+va4+Wa7zvAK74q28+6q+Kt3zBXjOftRmjNPc8zunSLoNo/HZysq7K1/16coTb5yWWrPxkmzm+nOqnHU5yws4YqPCKartXlJ6r8peRDrav5YsnEmPRFIyaaabTTTUk2mmtzTW5nQOjHWZbXlXjou6G5XxS7SK+fHdNd+x/SZzbGxxGGnqYiqyqXyba5Qk/DNbV37S2OMi9+a9/4E4tCiv1MU7q+mNF6Uw+Kh2mHthbDi4vbF8pLfF9zSPWfNGAx9lU1ZRbKua+PXNp5cnlvXcyd6F60sTXlHF1RxEf8yGULPFr1ZfdJ7bMfNrPi/h1tvIqRvQ/TTR2Ky1b41zf9O74OWb4LP0ZeTZJDrXW0WjcTsAASAAAAAAAAAAAAAFGy1RzW3MvAAAAAAAAAAAAAABixWGrtg4WwhbB74WQjKL8YyWTIjpbqw0Vfm41Tw0n8bD2OK+xLOC8kiZg5pyaxPq45pTqZtjm8Ni658o31yg14zhrflRG8b1f6aoz/wDnlbFfGptrsT8I5633T6HBzrCq2Ck+z5bxcMVR/iKLaV/rUWV/mSPTonpVicN/h7rql8mFrcPOD9F+aPpvM12N0Bgr/wC+wmFt754eqT9rWY1Kr/ErE7rOnI9G9buNhkro03ri5VuE35wer90kmB64cHLLtqL63zhKFiX2tV+4kOK6vND2b8FXH/bndX+SSNfb1UaIe6u+H0cTN/nzHlKMeWvpZttB9N9HY21U4e6UrWpSVbptT1YrNtvV1Ul48VzJEaPot0UwmjYyjhoyzm8522SUrJJbo5pL0VyS95vDsL6715AAdSAAAAAAAAAAAAAAFGgkBUAAAAAAAAAAAAAAAAZhlEgKgAAAAAAAAAAAAAAAAAAAAAAAAAAAAAAAAAAAAAAAAAAAAAAA/9k=">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5" cstate="print">
          <a:clrChange>
            <a:clrFrom>
              <a:srgbClr val="F4F4F4"/>
            </a:clrFrom>
            <a:clrTo>
              <a:srgbClr val="F4F4F4">
                <a:alpha val="0"/>
              </a:srgbClr>
            </a:clrTo>
          </a:clrChange>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2135907">
          <a:off x="651760" y="3551805"/>
          <a:ext cx="720000" cy="7083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166926</xdr:colOff>
      <xdr:row>278</xdr:row>
      <xdr:rowOff>164746</xdr:rowOff>
    </xdr:from>
    <xdr:to>
      <xdr:col>13</xdr:col>
      <xdr:colOff>139580</xdr:colOff>
      <xdr:row>281</xdr:row>
      <xdr:rowOff>191647</xdr:rowOff>
    </xdr:to>
    <xdr:pic>
      <xdr:nvPicPr>
        <xdr:cNvPr id="32" name="Grafik 31" descr="data:image/jpeg;base64,/9j/4AAQSkZJRgABAQAAAQABAAD/2wCEAAkGBw8QEBUSEBEPEBIVEA8TFRASDxAXFRARFhEXFxYWFRcYHCggGBslHRYYIjEhJikuMC4uFx8zODMsNyguLisBCgoKDg0OGxAQGjUhHyUrNy0tNy0tLy03LS0rLS01LS0tLS0tLSstLSstKystLS0tLS0tLS0uLS0tLS0tNS8tNf/AABEIAOEA4QMBIgACEQEDEQH/xAAcAAEAAQUBAQAAAAAAAAAAAAAABgECAwUHBAj/xABBEAACAgACBgYEDQEJAQAAAAAAAQIDBBEFEiExQVEGBxNhcYEiMpGhI0JSYnKCkqKxssHR8EMUMzRTY3OD4fEk/8QAGgEBAAMBAQEAAAAAAAAAAAAAAAIDBAEFBv/EACgRAQACAgIBAwMEAwAAAAAAAAABAgMRBBIhMUFREzJhBSJxsRRCwf/aAAwDAQACEQMRAD8A7QAAAAAAAAAAAAAAAAAAAAAAAAAAAAAAAAAAAAAAAAAAAAAHm0jj6sPXK26WrCPHi3wjFcZPgj0kM6ZT7bG4TD71FyxE14Z6v5Jr6xVny/TpNkb21G0swuJVi3ZPjF70ZyP12OLzTyaN1hcQrFmtj4rl/wBGXh8yMsdbfd/ZW22YAG9IAKSkBSUhBFIx/mZeAAAAAAAAAAAAAAACjkBSUhBFIx5/xl4AAAAAAAAAgmGn2+kcVdvjXq0Q8tksvODf1iZ6QxSppste6uuc8uerFtLz3EM6J0OGGUpbZWSnY3zzeSfmop+Z5n6nk1SK/KrJ6xDcF9Vrg847/wAVyZYDxYmYncON9hr1NZrzXJmUj1F0oS1o+zg1yZvMPfGyOa81xT5M9/h8uM0dbfd/ayttspTL+d5UG5IAAAAAAAAAAAAAAAAKZFQAAAAAAAABa5FwAEa6wMQ44Ts4+tdbXWl3Z6z98UvrFtFShCMFujGMV4RWX6Hl6TT7XSFFW+NNcrZd0m81+WH2j25nz/6hk7ZdfCifNplUoymZRswg2X0YmVcs4+a4NcjC2Y5SJVtNZ3HqbSjDXxsjrR9nFPkzKRXC42VUtZbVxjwkv3JLhsRGyKlB5p+1Pk+8+g4nKjNGp+5bW22UAGxIAAFspFwAAAAAAAAAAAAAAAAAAAAADxaaxnYYe23jGuTj9NrKP3mjkzqNyTOkQ0dZ22KxWI3p2dnB/Mjs/CMGbXM1fR+ns8NBc1r/AGtq92R75TPlclu1pmWavoyORa2WIo5EXVZSMUpFJSMU5BzZORkwGkpUTzW2L9aPyl+jI1X0nql68LIPykl+vuPRDStE/Vsh4N6r9ksi2vek9o8Sh3+HTMLiIWQU4POL/jT5MykB0TpaWHlmvShL1oZ7++Pzl/13k5w2IhZBTg1KMlmmv5sfce9xuTGav592ml+zKADUmAAAAUkwDeRUsjHi/wAC8AAAAAAAAAAAAAAEW6wL32FdCfpXXRX1Y7fzOBKSDdJL+10lGHxaKc2uU57fwlD2GXmX6YZ/PhXln9r0JpJJbEsku5LcYMXioVQc5vJcuMnyS5mbDVSskowWbfsS5vkjD060ZGrDVyj6UldqynltalB+xZxWzvPExce16zf2hVO9bZtfNZlkpni0bfrUwfzEvOPov8DNKZRpza+UjDOZSUjDOR1yZSKPRbR+JqhOWHhGUoRblW5VvWy2+o0ntz3o1OM6tKHn2OIurfBWRhYl7NV+8kPRS/Ww+XGE5R8n6S/M/Ybk+hxY8eTHW0x7LopW0b05Vier/SFW2myqxfMslXJ+KksvvE86LaFlg6dWy2VtkmpTfxYyyyyguXe9r7tiW5BOnHpS3aIdrirWdwAAvWAAApJlFHmXAAAAAAAAAAAAAAAAAAc60FCeMvvtgs+1uk1J7o1pvVb8ml36pPsdTKyqcIy1JTrnBTyz1HKLWtlntyzMWidGU4WpVUxyit7frTlxlJ8X/wCLYZuRg+tMRPp7oWr2mPhfgcHCmOrHzk98n3/seDphhu1wNy4xh2i/42pv3JrzNwUlFNNNZppprmnsZdOOOnSPTWkpjxpyvo9fnXKPyZZ+Ul+6ZspSI9gIvD4qdMuErKvFwk8n5pe83TkfNZK6sxxPhfKZhlMpORhciLkykvQvFZWzrfxoKS8YP9pP2EvOY6LxvY312PdGa1voP0Ze5s6ce3+n33j6/H/WjDbcaAAb1wAAAAAAAAAAATDKJAVAAAAAAAAAAAAAAAByzrJwjoxsbo7FbGM8/wDVryjL3aj82VhepRUluaTXg0SvrE0X2+ClKKznS+2j3xSysX2W34xRznQGLzg63vjtX0W/0f4o8XnYut9seSOt/wCW5lIwzmWymYZzMMQrmVZyOl9Fsf2+FhJvOUV2c/pQ2ZvxWq/M5ZOZJer7SmpfKiT9G1Zx/wByKb98c/so3cK/TJr58J4b6t/LogAPabQAAAAAAAAAAAAAAAAAAAAAAAAAAAAAa57e7mcN6RaPlo7HSgk+zz16/nUTzyXltj4wzO5EV6w+jzxmG164530604Jb7IfHr8Wkmu+KXEz8nF3p+YU5qdq+PZA+1TSaeaaTT5oxTmajReM2ajezfF/oe6czxOup0wzK6czHXiZVzjOD1ZRlGUXylF5p+1GOUjDOZZWEJl3LROk4YmiF0N045uOfqSWyUX4SzR7IJnL+rbTvY3f2ax5V3STg2/Vvyyy+stnio8zqR7eK/eu3pYsneuwAFi0AAAAAAAAAAAAo2AlLIpHMpFbf5vLwAAAAAAAAAAAAADknWX0XeHseLpXwNkvhIpf3N0n63dGT9kn3oi+GxWusn6y39/ed/wARRCyEoWRU4Si4yhJZqUWsmmjiXTXopZo63XhrSw05fB2b3W/8ub58nxXfmefyeP8A7QxZ8Wv3Q8EpGKTMdOIUlyfL9UXNmWsMcqOXe13p5NPufA7H0G6SLG0ZTa/tFaSsWz01wsXjx5PPmjjMmejRWk7cLdG6l5Ti9z3Ti/WhJcYv9nvSNmGespYc307b9n0GDW9H9N042hXVPunBv0qp5bYy/R8VtNkbnrRMTG4AAHQAAAAAAAAo4lQAAAAAAAABa5FwAAAAAAAMOMwtd1cq7YRsrmtWUJLZJfzjwMwA4h026F24CTtq1rMK3ss3yob3Rsy4cpbnueT3x2nEqWx7H7mfSEoppppNNNNNZpp701xRzDpj1ab7tHpcXLCN5L/hb3fQfk9yMeTj681Ys3H96oGzHI8/azrk4WRlFxeUoyTUoPk09qfczMpp7nmQpMSwWrMNl0e07dgblbS808lOtv0bYcpcnyfB+afbtAaboxtKtolmt0oPLXql8mS/Xc+B8+s9eh9L34O1W4eepJbGntjOPyZx4r+LJmqk6W4OROOdT6PoeUi4jXRPpjh8elHZViEttEnv5ut/HXvXFcSSlr1a2i0bgAASAAAAAAAAAAAAAAAAAAAALZSAq2VLIx4svAAAAAANF0l6J4PSEfhoatiWUb68lZFcm90l3PPuyOSdJOgOPwWc4r+00r+rTF60V8+va4+Wa7zvAK74q28+6q+Kt3zBXjOftRmjNPc8zunSLoNo/HZysq7K1/16coTb5yWWrPxkmzm+nOqnHU5yws4YqPCKartXlJ6r8peRDrav5YsnEmPRFIyaaabTTTUk2mmtzTW5nQOjHWZbXlXjou6G5XxS7SK+fHdNd+x/SZzbGxxGGnqYiqyqXyba5Qk/DNbV37S2OMi9+a9/4E4tCiv1MU7q+mNF6Uw+Kh2mHthbDi4vbF8pLfF9zSPWfNGAx9lU1ZRbKua+PXNp5cnlvXcyd6F60sTXlHF1RxEf8yGULPFr1ZfdJ7bMfNrPi/h1tvIqRvQ/TTR2Ky1b41zf9O74OWb4LP0ZeTZJDrXW0WjcTsAASAAAAAAAAAAAAAFGy1RzW3MvAAAAAAAAAAAAAABixWGrtg4WwhbB74WQjKL8YyWTIjpbqw0Vfm41Tw0n8bD2OK+xLOC8kiZg5pyaxPq45pTqZtjm8Ni658o31yg14zhrflRG8b1f6aoz/wDnlbFfGptrsT8I5633T6HBzrCq2Ck+z5bxcMVR/iKLaV/rUWV/mSPTonpVicN/h7rql8mFrcPOD9F+aPpvM12N0Bgr/wC+wmFt754eqT9rWY1Kr/ErE7rOnI9G9buNhkro03ri5VuE35wer90kmB64cHLLtqL63zhKFiX2tV+4kOK6vND2b8FXH/bndX+SSNfb1UaIe6u+H0cTN/nzHlKMeWvpZttB9N9HY21U4e6UrWpSVbptT1YrNtvV1Ul48VzJEaPot0UwmjYyjhoyzm8522SUrJJbo5pL0VyS95vDsL6715AAdSAAAAAAAAAAAAAAFGgkBUAAAAAAAAAAAAAAAAZhlEgKgAAAAAAAAAAAAAAAAAAAAAAAAAAAAAAAAAAAAAAAAAAAAAAA/9k=">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5" cstate="print">
          <a:clrChange>
            <a:clrFrom>
              <a:srgbClr val="F4F4F4"/>
            </a:clrFrom>
            <a:clrTo>
              <a:srgbClr val="F4F4F4">
                <a:alpha val="0"/>
              </a:srgbClr>
            </a:clrTo>
          </a:clrChange>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9424183">
          <a:off x="2680061" y="4113958"/>
          <a:ext cx="720000" cy="7083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128090</xdr:colOff>
      <xdr:row>284</xdr:row>
      <xdr:rowOff>26093</xdr:rowOff>
    </xdr:from>
    <xdr:to>
      <xdr:col>6</xdr:col>
      <xdr:colOff>100744</xdr:colOff>
      <xdr:row>287</xdr:row>
      <xdr:rowOff>52992</xdr:rowOff>
    </xdr:to>
    <xdr:pic>
      <xdr:nvPicPr>
        <xdr:cNvPr id="33" name="Grafik 32" descr="data:image/jpeg;base64,/9j/4AAQSkZJRgABAQAAAQABAAD/2wCEAAkGBw8QEBUSEBEPEBIVEA8TFRASDxAXFRARFhEXFxYWFRcYHCggGBslHRYYIjEhJikuMC4uFx8zODMsNyguLisBCgoKDg0OGxAQGjUhHyUrNy0tNy0tLy03LS0rLS01LS0tLS0tLSstLSstKystLS0tLS0tLS0uLS0tLS0tNS8tNf/AABEIAOEA4QMBIgACEQEDEQH/xAAcAAEAAQUBAQAAAAAAAAAAAAAABgECAwUHBAj/xABBEAACAgACBgYEDQEJAQAAAAAAAQIDBBEFEiExQVEGBxNhcYEiMpGhI0JSYnKCkqKxssHR8EMUMzRTY3OD4fEk/8QAGgEBAAMBAQEAAAAAAAAAAAAAAAIDBAEFBv/EACgRAQACAgIBAwMEAwAAAAAAAAABAgMRBBIhMUFREzJhBSJxsRRCwf/aAAwDAQACEQMRAD8A7QAAAAAAAAAAAAAAAAAAAAAAAAAAAAAAAAAAAAAAAAAAAAAHm0jj6sPXK26WrCPHi3wjFcZPgj0kM6ZT7bG4TD71FyxE14Z6v5Jr6xVny/TpNkb21G0swuJVi3ZPjF70ZyP12OLzTyaN1hcQrFmtj4rl/wBGXh8yMsdbfd/ZW22YAG9IAKSkBSUhBFIx/mZeAAAAAAAAAAAAAAACjkBSUhBFIx5/xl4AAAAAAAAAgmGn2+kcVdvjXq0Q8tksvODf1iZ6QxSppste6uuc8uerFtLz3EM6J0OGGUpbZWSnY3zzeSfmop+Z5n6nk1SK/KrJ6xDcF9Vrg847/wAVyZYDxYmYncON9hr1NZrzXJmUj1F0oS1o+zg1yZvMPfGyOa81xT5M9/h8uM0dbfd/ayttspTL+d5UG5IAAAAAAAAAAAAAAAAKZFQAAAAAAAABa5FwAEa6wMQ44Ts4+tdbXWl3Z6z98UvrFtFShCMFujGMV4RWX6Hl6TT7XSFFW+NNcrZd0m81+WH2j25nz/6hk7ZdfCifNplUoymZRswg2X0YmVcs4+a4NcjC2Y5SJVtNZ3HqbSjDXxsjrR9nFPkzKRXC42VUtZbVxjwkv3JLhsRGyKlB5p+1Pk+8+g4nKjNGp+5bW22UAGxIAAFspFwAAAAAAAAAAAAAAAAAAAAADxaaxnYYe23jGuTj9NrKP3mjkzqNyTOkQ0dZ22KxWI3p2dnB/Mjs/CMGbXM1fR+ns8NBc1r/AGtq92R75TPlclu1pmWavoyORa2WIo5EXVZSMUpFJSMU5BzZORkwGkpUTzW2L9aPyl+jI1X0nql68LIPykl+vuPRDStE/Vsh4N6r9ksi2vek9o8Sh3+HTMLiIWQU4POL/jT5MykB0TpaWHlmvShL1oZ7++Pzl/13k5w2IhZBTg1KMlmmv5sfce9xuTGav592ml+zKADUmAAAAUkwDeRUsjHi/wAC8AAAAAAAAAAAAAAEW6wL32FdCfpXXRX1Y7fzOBKSDdJL+10lGHxaKc2uU57fwlD2GXmX6YZ/PhXln9r0JpJJbEsku5LcYMXioVQc5vJcuMnyS5mbDVSskowWbfsS5vkjD060ZGrDVyj6UldqynltalB+xZxWzvPExce16zf2hVO9bZtfNZlkpni0bfrUwfzEvOPov8DNKZRpza+UjDOZSUjDOR1yZSKPRbR+JqhOWHhGUoRblW5VvWy2+o0ntz3o1OM6tKHn2OIurfBWRhYl7NV+8kPRS/Ww+XGE5R8n6S/M/Ybk+hxY8eTHW0x7LopW0b05Vier/SFW2myqxfMslXJ+KksvvE86LaFlg6dWy2VtkmpTfxYyyyyguXe9r7tiW5BOnHpS3aIdrirWdwAAvWAAApJlFHmXAAAAAAAAAAAAAAAAAAc60FCeMvvtgs+1uk1J7o1pvVb8ml36pPsdTKyqcIy1JTrnBTyz1HKLWtlntyzMWidGU4WpVUxyit7frTlxlJ8X/wCLYZuRg+tMRPp7oWr2mPhfgcHCmOrHzk98n3/seDphhu1wNy4xh2i/42pv3JrzNwUlFNNNZppprmnsZdOOOnSPTWkpjxpyvo9fnXKPyZZ+Ul+6ZspSI9gIvD4qdMuErKvFwk8n5pe83TkfNZK6sxxPhfKZhlMpORhciLkykvQvFZWzrfxoKS8YP9pP2EvOY6LxvY312PdGa1voP0Ze5s6ce3+n33j6/H/WjDbcaAAb1wAAAAAAAAAAATDKJAVAAAAAAAAAAAAAAAByzrJwjoxsbo7FbGM8/wDVryjL3aj82VhepRUluaTXg0SvrE0X2+ClKKznS+2j3xSysX2W34xRznQGLzg63vjtX0W/0f4o8XnYut9seSOt/wCW5lIwzmWymYZzMMQrmVZyOl9Fsf2+FhJvOUV2c/pQ2ZvxWq/M5ZOZJer7SmpfKiT9G1Zx/wByKb98c/so3cK/TJr58J4b6t/LogAPabQAAAAAAAAAAAAAAAAAAAAAAAAAAAAAa57e7mcN6RaPlo7HSgk+zz16/nUTzyXltj4wzO5EV6w+jzxmG164530604Jb7IfHr8Wkmu+KXEz8nF3p+YU5qdq+PZA+1TSaeaaTT5oxTmajReM2ajezfF/oe6czxOup0wzK6czHXiZVzjOD1ZRlGUXylF5p+1GOUjDOZZWEJl3LROk4YmiF0N045uOfqSWyUX4SzR7IJnL+rbTvY3f2ax5V3STg2/Vvyyy+stnio8zqR7eK/eu3pYsneuwAFi0AAAAAAAAAAAAo2AlLIpHMpFbf5vLwAAAAAAAAAAAAADknWX0XeHseLpXwNkvhIpf3N0n63dGT9kn3oi+GxWusn6y39/ed/wARRCyEoWRU4Si4yhJZqUWsmmjiXTXopZo63XhrSw05fB2b3W/8ub58nxXfmefyeP8A7QxZ8Wv3Q8EpGKTMdOIUlyfL9UXNmWsMcqOXe13p5NPufA7H0G6SLG0ZTa/tFaSsWz01wsXjx5PPmjjMmejRWk7cLdG6l5Ti9z3Ti/WhJcYv9nvSNmGespYc307b9n0GDW9H9N042hXVPunBv0qp5bYy/R8VtNkbnrRMTG4AAHQAAAAAAAAo4lQAAAAAAAABa5FwAAAAAAAMOMwtd1cq7YRsrmtWUJLZJfzjwMwA4h026F24CTtq1rMK3ss3yob3Rsy4cpbnueT3x2nEqWx7H7mfSEoppppNNNNNZpp701xRzDpj1ab7tHpcXLCN5L/hb3fQfk9yMeTj681Ys3H96oGzHI8/azrk4WRlFxeUoyTUoPk09qfczMpp7nmQpMSwWrMNl0e07dgblbS808lOtv0bYcpcnyfB+afbtAaboxtKtolmt0oPLXql8mS/Xc+B8+s9eh9L34O1W4eepJbGntjOPyZx4r+LJmqk6W4OROOdT6PoeUi4jXRPpjh8elHZViEttEnv5ut/HXvXFcSSlr1a2i0bgAASAAAAAAAAAAAAAAAAAAAALZSAq2VLIx4svAAAAAANF0l6J4PSEfhoatiWUb68lZFcm90l3PPuyOSdJOgOPwWc4r+00r+rTF60V8+va4+Wa7zvAK74q28+6q+Kt3zBXjOftRmjNPc8zunSLoNo/HZysq7K1/16coTb5yWWrPxkmzm+nOqnHU5yws4YqPCKartXlJ6r8peRDrav5YsnEmPRFIyaaabTTTUk2mmtzTW5nQOjHWZbXlXjou6G5XxS7SK+fHdNd+x/SZzbGxxGGnqYiqyqXyba5Qk/DNbV37S2OMi9+a9/4E4tCiv1MU7q+mNF6Uw+Kh2mHthbDi4vbF8pLfF9zSPWfNGAx9lU1ZRbKua+PXNp5cnlvXcyd6F60sTXlHF1RxEf8yGULPFr1ZfdJ7bMfNrPi/h1tvIqRvQ/TTR2Ky1b41zf9O74OWb4LP0ZeTZJDrXW0WjcTsAASAAAAAAAAAAAAAFGy1RzW3MvAAAAAAAAAAAAAABixWGrtg4WwhbB74WQjKL8YyWTIjpbqw0Vfm41Tw0n8bD2OK+xLOC8kiZg5pyaxPq45pTqZtjm8Ni658o31yg14zhrflRG8b1f6aoz/wDnlbFfGptrsT8I5633T6HBzrCq2Ck+z5bxcMVR/iKLaV/rUWV/mSPTonpVicN/h7rql8mFrcPOD9F+aPpvM12N0Bgr/wC+wmFt754eqT9rWY1Kr/ErE7rOnI9G9buNhkro03ri5VuE35wer90kmB64cHLLtqL63zhKFiX2tV+4kOK6vND2b8FXH/bndX+SSNfb1UaIe6u+H0cTN/nzHlKMeWvpZttB9N9HY21U4e6UrWpSVbptT1YrNtvV1Ul48VzJEaPot0UwmjYyjhoyzm8522SUrJJbo5pL0VyS95vDsL6715AAdSAAAAAAAAAAAAAAFGgkBUAAAAAAAAAAAAAAAAZhlEgKgAAAAAAAAAAAAAAAAAAAAAAAAAAAAAAAAAAAAAAAAAAAAAAA/9k=">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5" cstate="print">
          <a:clrChange>
            <a:clrFrom>
              <a:srgbClr val="F4F4F4"/>
            </a:clrFrom>
            <a:clrTo>
              <a:srgbClr val="F4F4F4">
                <a:alpha val="0"/>
              </a:srgbClr>
            </a:clrTo>
          </a:clrChange>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8341258" flipH="1">
          <a:off x="897417" y="5338112"/>
          <a:ext cx="720000" cy="7083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7</xdr:row>
      <xdr:rowOff>0</xdr:rowOff>
    </xdr:from>
    <xdr:to>
      <xdr:col>21</xdr:col>
      <xdr:colOff>147807</xdr:colOff>
      <xdr:row>15</xdr:row>
      <xdr:rowOff>25832</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6"/>
        <a:stretch>
          <a:fillRect/>
        </a:stretch>
      </xdr:blipFill>
      <xdr:spPr>
        <a:xfrm>
          <a:off x="769327" y="5150827"/>
          <a:ext cx="4500000" cy="1842909"/>
        </a:xfrm>
        <a:prstGeom prst="rect">
          <a:avLst/>
        </a:prstGeom>
      </xdr:spPr>
    </xdr:pic>
    <xdr:clientData/>
  </xdr:twoCellAnchor>
  <xdr:twoCellAnchor>
    <xdr:from>
      <xdr:col>3</xdr:col>
      <xdr:colOff>0</xdr:colOff>
      <xdr:row>42</xdr:row>
      <xdr:rowOff>1</xdr:rowOff>
    </xdr:from>
    <xdr:to>
      <xdr:col>27</xdr:col>
      <xdr:colOff>103846</xdr:colOff>
      <xdr:row>53</xdr:row>
      <xdr:rowOff>112691</xdr:rowOff>
    </xdr:to>
    <xdr:grpSp>
      <xdr:nvGrpSpPr>
        <xdr:cNvPr id="14" name="Gruppieren 13">
          <a:extLst>
            <a:ext uri="{FF2B5EF4-FFF2-40B4-BE49-F238E27FC236}">
              <a16:creationId xmlns:a16="http://schemas.microsoft.com/office/drawing/2014/main" id="{00000000-0008-0000-0000-00000E000000}"/>
            </a:ext>
          </a:extLst>
        </xdr:cNvPr>
        <xdr:cNvGrpSpPr/>
      </xdr:nvGrpSpPr>
      <xdr:grpSpPr>
        <a:xfrm>
          <a:off x="835269" y="9869366"/>
          <a:ext cx="5730923" cy="2611171"/>
          <a:chOff x="769327" y="7876443"/>
          <a:chExt cx="4500000" cy="2611171"/>
        </a:xfrm>
      </xdr:grpSpPr>
      <xdr:pic>
        <xdr:nvPicPr>
          <xdr:cNvPr id="12" name="Grafik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7"/>
          <a:stretch>
            <a:fillRect/>
          </a:stretch>
        </xdr:blipFill>
        <xdr:spPr>
          <a:xfrm>
            <a:off x="769327" y="7876443"/>
            <a:ext cx="4500000" cy="2611171"/>
          </a:xfrm>
          <a:prstGeom prst="rect">
            <a:avLst/>
          </a:prstGeom>
        </xdr:spPr>
      </xdr:pic>
      <xdr:sp macro="" textlink="">
        <xdr:nvSpPr>
          <xdr:cNvPr id="11" name="Rechteck 10">
            <a:extLst>
              <a:ext uri="{FF2B5EF4-FFF2-40B4-BE49-F238E27FC236}">
                <a16:creationId xmlns:a16="http://schemas.microsoft.com/office/drawing/2014/main" id="{00000000-0008-0000-0000-00000B000000}"/>
              </a:ext>
            </a:extLst>
          </xdr:cNvPr>
          <xdr:cNvSpPr/>
        </xdr:nvSpPr>
        <xdr:spPr>
          <a:xfrm>
            <a:off x="3443655" y="8323385"/>
            <a:ext cx="1440000" cy="180000"/>
          </a:xfrm>
          <a:prstGeom prst="rect">
            <a:avLst/>
          </a:prstGeom>
          <a:solidFill>
            <a:schemeClr val="accent6">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sp macro="" textlink="">
        <xdr:nvSpPr>
          <xdr:cNvPr id="13" name="Freihandform: Form 12">
            <a:extLst>
              <a:ext uri="{FF2B5EF4-FFF2-40B4-BE49-F238E27FC236}">
                <a16:creationId xmlns:a16="http://schemas.microsoft.com/office/drawing/2014/main" id="{00000000-0008-0000-0000-00000D000000}"/>
              </a:ext>
            </a:extLst>
          </xdr:cNvPr>
          <xdr:cNvSpPr/>
        </xdr:nvSpPr>
        <xdr:spPr>
          <a:xfrm>
            <a:off x="4271597" y="9327173"/>
            <a:ext cx="938535" cy="1084385"/>
          </a:xfrm>
          <a:custGeom>
            <a:avLst/>
            <a:gdLst>
              <a:gd name="connsiteX0" fmla="*/ 461596 w 937846"/>
              <a:gd name="connsiteY0" fmla="*/ 0 h 1084385"/>
              <a:gd name="connsiteX1" fmla="*/ 461596 w 937846"/>
              <a:gd name="connsiteY1" fmla="*/ 161193 h 1084385"/>
              <a:gd name="connsiteX2" fmla="*/ 7327 w 937846"/>
              <a:gd name="connsiteY2" fmla="*/ 161193 h 1084385"/>
              <a:gd name="connsiteX3" fmla="*/ 0 w 937846"/>
              <a:gd name="connsiteY3" fmla="*/ 1084385 h 1084385"/>
              <a:gd name="connsiteX4" fmla="*/ 937846 w 937846"/>
              <a:gd name="connsiteY4" fmla="*/ 1084385 h 1084385"/>
              <a:gd name="connsiteX5" fmla="*/ 930519 w 937846"/>
              <a:gd name="connsiteY5" fmla="*/ 7327 h 1084385"/>
              <a:gd name="connsiteX6" fmla="*/ 461596 w 937846"/>
              <a:gd name="connsiteY6" fmla="*/ 0 h 1084385"/>
              <a:gd name="connsiteX0" fmla="*/ 465697 w 941947"/>
              <a:gd name="connsiteY0" fmla="*/ 0 h 1084385"/>
              <a:gd name="connsiteX1" fmla="*/ 465697 w 941947"/>
              <a:gd name="connsiteY1" fmla="*/ 161193 h 1084385"/>
              <a:gd name="connsiteX2" fmla="*/ 443 w 941947"/>
              <a:gd name="connsiteY2" fmla="*/ 161193 h 1084385"/>
              <a:gd name="connsiteX3" fmla="*/ 4101 w 941947"/>
              <a:gd name="connsiteY3" fmla="*/ 1084385 h 1084385"/>
              <a:gd name="connsiteX4" fmla="*/ 941947 w 941947"/>
              <a:gd name="connsiteY4" fmla="*/ 1084385 h 1084385"/>
              <a:gd name="connsiteX5" fmla="*/ 934620 w 941947"/>
              <a:gd name="connsiteY5" fmla="*/ 7327 h 1084385"/>
              <a:gd name="connsiteX6" fmla="*/ 465697 w 941947"/>
              <a:gd name="connsiteY6" fmla="*/ 0 h 1084385"/>
              <a:gd name="connsiteX0" fmla="*/ 461596 w 937846"/>
              <a:gd name="connsiteY0" fmla="*/ 0 h 1084385"/>
              <a:gd name="connsiteX1" fmla="*/ 461596 w 937846"/>
              <a:gd name="connsiteY1" fmla="*/ 161193 h 1084385"/>
              <a:gd name="connsiteX2" fmla="*/ 3666 w 937846"/>
              <a:gd name="connsiteY2" fmla="*/ 161193 h 1084385"/>
              <a:gd name="connsiteX3" fmla="*/ 0 w 937846"/>
              <a:gd name="connsiteY3" fmla="*/ 1084385 h 1084385"/>
              <a:gd name="connsiteX4" fmla="*/ 937846 w 937846"/>
              <a:gd name="connsiteY4" fmla="*/ 1084385 h 1084385"/>
              <a:gd name="connsiteX5" fmla="*/ 930519 w 937846"/>
              <a:gd name="connsiteY5" fmla="*/ 7327 h 1084385"/>
              <a:gd name="connsiteX6" fmla="*/ 461596 w 937846"/>
              <a:gd name="connsiteY6" fmla="*/ 0 h 1084385"/>
              <a:gd name="connsiteX0" fmla="*/ 461596 w 937846"/>
              <a:gd name="connsiteY0" fmla="*/ 0 h 1084385"/>
              <a:gd name="connsiteX1" fmla="*/ 461596 w 937846"/>
              <a:gd name="connsiteY1" fmla="*/ 161193 h 1084385"/>
              <a:gd name="connsiteX2" fmla="*/ 3666 w 937846"/>
              <a:gd name="connsiteY2" fmla="*/ 161193 h 1084385"/>
              <a:gd name="connsiteX3" fmla="*/ 0 w 937846"/>
              <a:gd name="connsiteY3" fmla="*/ 1084385 h 1084385"/>
              <a:gd name="connsiteX4" fmla="*/ 937846 w 937846"/>
              <a:gd name="connsiteY4" fmla="*/ 1084385 h 1084385"/>
              <a:gd name="connsiteX5" fmla="*/ 934180 w 937846"/>
              <a:gd name="connsiteY5" fmla="*/ 3779 h 1084385"/>
              <a:gd name="connsiteX6" fmla="*/ 461596 w 937846"/>
              <a:gd name="connsiteY6" fmla="*/ 0 h 1084385"/>
              <a:gd name="connsiteX0" fmla="*/ 461596 w 937846"/>
              <a:gd name="connsiteY0" fmla="*/ 0 h 1084385"/>
              <a:gd name="connsiteX1" fmla="*/ 461596 w 937846"/>
              <a:gd name="connsiteY1" fmla="*/ 161193 h 1084385"/>
              <a:gd name="connsiteX2" fmla="*/ 3666 w 937846"/>
              <a:gd name="connsiteY2" fmla="*/ 161193 h 1084385"/>
              <a:gd name="connsiteX3" fmla="*/ 0 w 937846"/>
              <a:gd name="connsiteY3" fmla="*/ 1084385 h 1084385"/>
              <a:gd name="connsiteX4" fmla="*/ 937846 w 937846"/>
              <a:gd name="connsiteY4" fmla="*/ 1084385 h 1084385"/>
              <a:gd name="connsiteX5" fmla="*/ 934180 w 937846"/>
              <a:gd name="connsiteY5" fmla="*/ 3779 h 1084385"/>
              <a:gd name="connsiteX6" fmla="*/ 461596 w 937846"/>
              <a:gd name="connsiteY6" fmla="*/ 0 h 1084385"/>
              <a:gd name="connsiteX0" fmla="*/ 461596 w 945490"/>
              <a:gd name="connsiteY0" fmla="*/ 0 h 1084385"/>
              <a:gd name="connsiteX1" fmla="*/ 461596 w 945490"/>
              <a:gd name="connsiteY1" fmla="*/ 161193 h 1084385"/>
              <a:gd name="connsiteX2" fmla="*/ 3666 w 945490"/>
              <a:gd name="connsiteY2" fmla="*/ 161193 h 1084385"/>
              <a:gd name="connsiteX3" fmla="*/ 0 w 945490"/>
              <a:gd name="connsiteY3" fmla="*/ 1084385 h 1084385"/>
              <a:gd name="connsiteX4" fmla="*/ 937846 w 945490"/>
              <a:gd name="connsiteY4" fmla="*/ 1084385 h 1084385"/>
              <a:gd name="connsiteX5" fmla="*/ 945166 w 945490"/>
              <a:gd name="connsiteY5" fmla="*/ 7327 h 1084385"/>
              <a:gd name="connsiteX6" fmla="*/ 461596 w 945490"/>
              <a:gd name="connsiteY6" fmla="*/ 0 h 1084385"/>
              <a:gd name="connsiteX0" fmla="*/ 461596 w 941948"/>
              <a:gd name="connsiteY0" fmla="*/ 3314 h 1087699"/>
              <a:gd name="connsiteX1" fmla="*/ 461596 w 941948"/>
              <a:gd name="connsiteY1" fmla="*/ 164507 h 1087699"/>
              <a:gd name="connsiteX2" fmla="*/ 3666 w 941948"/>
              <a:gd name="connsiteY2" fmla="*/ 164507 h 1087699"/>
              <a:gd name="connsiteX3" fmla="*/ 0 w 941948"/>
              <a:gd name="connsiteY3" fmla="*/ 1087699 h 1087699"/>
              <a:gd name="connsiteX4" fmla="*/ 937846 w 941948"/>
              <a:gd name="connsiteY4" fmla="*/ 1087699 h 1087699"/>
              <a:gd name="connsiteX5" fmla="*/ 941505 w 941948"/>
              <a:gd name="connsiteY5" fmla="*/ 0 h 1087699"/>
              <a:gd name="connsiteX6" fmla="*/ 461596 w 941948"/>
              <a:gd name="connsiteY6" fmla="*/ 3314 h 1087699"/>
              <a:gd name="connsiteX0" fmla="*/ 461596 w 941948"/>
              <a:gd name="connsiteY0" fmla="*/ 0 h 1084385"/>
              <a:gd name="connsiteX1" fmla="*/ 461596 w 941948"/>
              <a:gd name="connsiteY1" fmla="*/ 161193 h 1084385"/>
              <a:gd name="connsiteX2" fmla="*/ 3666 w 941948"/>
              <a:gd name="connsiteY2" fmla="*/ 161193 h 1084385"/>
              <a:gd name="connsiteX3" fmla="*/ 0 w 941948"/>
              <a:gd name="connsiteY3" fmla="*/ 1084385 h 1084385"/>
              <a:gd name="connsiteX4" fmla="*/ 937846 w 941948"/>
              <a:gd name="connsiteY4" fmla="*/ 1084385 h 1084385"/>
              <a:gd name="connsiteX5" fmla="*/ 941505 w 941948"/>
              <a:gd name="connsiteY5" fmla="*/ 233 h 1084385"/>
              <a:gd name="connsiteX6" fmla="*/ 461596 w 941948"/>
              <a:gd name="connsiteY6" fmla="*/ 0 h 1084385"/>
              <a:gd name="connsiteX0" fmla="*/ 461596 w 937846"/>
              <a:gd name="connsiteY0" fmla="*/ 0 h 1084385"/>
              <a:gd name="connsiteX1" fmla="*/ 461596 w 937846"/>
              <a:gd name="connsiteY1" fmla="*/ 161193 h 1084385"/>
              <a:gd name="connsiteX2" fmla="*/ 3666 w 937846"/>
              <a:gd name="connsiteY2" fmla="*/ 161193 h 1084385"/>
              <a:gd name="connsiteX3" fmla="*/ 0 w 937846"/>
              <a:gd name="connsiteY3" fmla="*/ 1084385 h 1084385"/>
              <a:gd name="connsiteX4" fmla="*/ 937846 w 937846"/>
              <a:gd name="connsiteY4" fmla="*/ 1084385 h 1084385"/>
              <a:gd name="connsiteX5" fmla="*/ 934181 w 937846"/>
              <a:gd name="connsiteY5" fmla="*/ 233 h 1084385"/>
              <a:gd name="connsiteX6" fmla="*/ 461596 w 937846"/>
              <a:gd name="connsiteY6" fmla="*/ 0 h 1084385"/>
              <a:gd name="connsiteX0" fmla="*/ 461596 w 938548"/>
              <a:gd name="connsiteY0" fmla="*/ 0 h 1084385"/>
              <a:gd name="connsiteX1" fmla="*/ 461596 w 938548"/>
              <a:gd name="connsiteY1" fmla="*/ 161193 h 1084385"/>
              <a:gd name="connsiteX2" fmla="*/ 3666 w 938548"/>
              <a:gd name="connsiteY2" fmla="*/ 161193 h 1084385"/>
              <a:gd name="connsiteX3" fmla="*/ 0 w 938548"/>
              <a:gd name="connsiteY3" fmla="*/ 1084385 h 1084385"/>
              <a:gd name="connsiteX4" fmla="*/ 937846 w 938548"/>
              <a:gd name="connsiteY4" fmla="*/ 1084385 h 1084385"/>
              <a:gd name="connsiteX5" fmla="*/ 937843 w 938548"/>
              <a:gd name="connsiteY5" fmla="*/ 233 h 1084385"/>
              <a:gd name="connsiteX6" fmla="*/ 461596 w 938548"/>
              <a:gd name="connsiteY6" fmla="*/ 0 h 108438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938548" h="1084385">
                <a:moveTo>
                  <a:pt x="461596" y="0"/>
                </a:moveTo>
                <a:lnTo>
                  <a:pt x="461596" y="161193"/>
                </a:lnTo>
                <a:lnTo>
                  <a:pt x="3666" y="161193"/>
                </a:lnTo>
                <a:cubicBezTo>
                  <a:pt x="1224" y="468924"/>
                  <a:pt x="2442" y="776654"/>
                  <a:pt x="0" y="1084385"/>
                </a:cubicBezTo>
                <a:lnTo>
                  <a:pt x="937846" y="1084385"/>
                </a:lnTo>
                <a:cubicBezTo>
                  <a:pt x="935404" y="725366"/>
                  <a:pt x="940285" y="359252"/>
                  <a:pt x="937843" y="233"/>
                </a:cubicBezTo>
                <a:lnTo>
                  <a:pt x="461596" y="0"/>
                </a:lnTo>
                <a:close/>
              </a:path>
            </a:pathLst>
          </a:custGeom>
          <a:solidFill>
            <a:schemeClr val="accent6">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grpSp>
    <xdr:clientData/>
  </xdr:twoCellAnchor>
  <xdr:twoCellAnchor>
    <xdr:from>
      <xdr:col>3</xdr:col>
      <xdr:colOff>0</xdr:colOff>
      <xdr:row>20</xdr:row>
      <xdr:rowOff>0</xdr:rowOff>
    </xdr:from>
    <xdr:to>
      <xdr:col>27</xdr:col>
      <xdr:colOff>103846</xdr:colOff>
      <xdr:row>31</xdr:row>
      <xdr:rowOff>109861</xdr:rowOff>
    </xdr:to>
    <xdr:grpSp>
      <xdr:nvGrpSpPr>
        <xdr:cNvPr id="21" name="Gruppieren 20">
          <a:extLst>
            <a:ext uri="{FF2B5EF4-FFF2-40B4-BE49-F238E27FC236}">
              <a16:creationId xmlns:a16="http://schemas.microsoft.com/office/drawing/2014/main" id="{00000000-0008-0000-0000-000015000000}"/>
            </a:ext>
          </a:extLst>
        </xdr:cNvPr>
        <xdr:cNvGrpSpPr/>
      </xdr:nvGrpSpPr>
      <xdr:grpSpPr>
        <a:xfrm>
          <a:off x="835269" y="4718538"/>
          <a:ext cx="5730923" cy="2608342"/>
          <a:chOff x="769327" y="13027269"/>
          <a:chExt cx="4500000" cy="2608342"/>
        </a:xfrm>
      </xdr:grpSpPr>
      <xdr:pic>
        <xdr:nvPicPr>
          <xdr:cNvPr id="20" name="Grafik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8"/>
          <a:stretch>
            <a:fillRect/>
          </a:stretch>
        </xdr:blipFill>
        <xdr:spPr>
          <a:xfrm>
            <a:off x="769327" y="13027269"/>
            <a:ext cx="4500000" cy="2608342"/>
          </a:xfrm>
          <a:prstGeom prst="rect">
            <a:avLst/>
          </a:prstGeom>
        </xdr:spPr>
      </xdr:pic>
      <xdr:sp macro="" textlink="">
        <xdr:nvSpPr>
          <xdr:cNvPr id="16" name="Rechteck 15">
            <a:extLst>
              <a:ext uri="{FF2B5EF4-FFF2-40B4-BE49-F238E27FC236}">
                <a16:creationId xmlns:a16="http://schemas.microsoft.com/office/drawing/2014/main" id="{00000000-0008-0000-0000-000010000000}"/>
              </a:ext>
            </a:extLst>
          </xdr:cNvPr>
          <xdr:cNvSpPr/>
        </xdr:nvSpPr>
        <xdr:spPr>
          <a:xfrm>
            <a:off x="1150331" y="13474213"/>
            <a:ext cx="1423119" cy="181111"/>
          </a:xfrm>
          <a:prstGeom prst="rect">
            <a:avLst/>
          </a:prstGeom>
          <a:solidFill>
            <a:schemeClr val="accent6">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sp macro="" textlink="">
        <xdr:nvSpPr>
          <xdr:cNvPr id="17" name="Freihandform: Form 16">
            <a:extLst>
              <a:ext uri="{FF2B5EF4-FFF2-40B4-BE49-F238E27FC236}">
                <a16:creationId xmlns:a16="http://schemas.microsoft.com/office/drawing/2014/main" id="{00000000-0008-0000-0000-000011000000}"/>
              </a:ext>
            </a:extLst>
          </xdr:cNvPr>
          <xdr:cNvSpPr/>
        </xdr:nvSpPr>
        <xdr:spPr>
          <a:xfrm>
            <a:off x="1961239" y="14484197"/>
            <a:ext cx="943200" cy="1091079"/>
          </a:xfrm>
          <a:custGeom>
            <a:avLst/>
            <a:gdLst>
              <a:gd name="connsiteX0" fmla="*/ 461596 w 937846"/>
              <a:gd name="connsiteY0" fmla="*/ 0 h 1084385"/>
              <a:gd name="connsiteX1" fmla="*/ 461596 w 937846"/>
              <a:gd name="connsiteY1" fmla="*/ 161193 h 1084385"/>
              <a:gd name="connsiteX2" fmla="*/ 7327 w 937846"/>
              <a:gd name="connsiteY2" fmla="*/ 161193 h 1084385"/>
              <a:gd name="connsiteX3" fmla="*/ 0 w 937846"/>
              <a:gd name="connsiteY3" fmla="*/ 1084385 h 1084385"/>
              <a:gd name="connsiteX4" fmla="*/ 937846 w 937846"/>
              <a:gd name="connsiteY4" fmla="*/ 1084385 h 1084385"/>
              <a:gd name="connsiteX5" fmla="*/ 930519 w 937846"/>
              <a:gd name="connsiteY5" fmla="*/ 7327 h 1084385"/>
              <a:gd name="connsiteX6" fmla="*/ 461596 w 937846"/>
              <a:gd name="connsiteY6" fmla="*/ 0 h 1084385"/>
              <a:gd name="connsiteX0" fmla="*/ 465697 w 941947"/>
              <a:gd name="connsiteY0" fmla="*/ 0 h 1084385"/>
              <a:gd name="connsiteX1" fmla="*/ 465697 w 941947"/>
              <a:gd name="connsiteY1" fmla="*/ 161193 h 1084385"/>
              <a:gd name="connsiteX2" fmla="*/ 443 w 941947"/>
              <a:gd name="connsiteY2" fmla="*/ 161193 h 1084385"/>
              <a:gd name="connsiteX3" fmla="*/ 4101 w 941947"/>
              <a:gd name="connsiteY3" fmla="*/ 1084385 h 1084385"/>
              <a:gd name="connsiteX4" fmla="*/ 941947 w 941947"/>
              <a:gd name="connsiteY4" fmla="*/ 1084385 h 1084385"/>
              <a:gd name="connsiteX5" fmla="*/ 934620 w 941947"/>
              <a:gd name="connsiteY5" fmla="*/ 7327 h 1084385"/>
              <a:gd name="connsiteX6" fmla="*/ 465697 w 941947"/>
              <a:gd name="connsiteY6" fmla="*/ 0 h 1084385"/>
              <a:gd name="connsiteX0" fmla="*/ 461596 w 937846"/>
              <a:gd name="connsiteY0" fmla="*/ 0 h 1084385"/>
              <a:gd name="connsiteX1" fmla="*/ 461596 w 937846"/>
              <a:gd name="connsiteY1" fmla="*/ 161193 h 1084385"/>
              <a:gd name="connsiteX2" fmla="*/ 3666 w 937846"/>
              <a:gd name="connsiteY2" fmla="*/ 161193 h 1084385"/>
              <a:gd name="connsiteX3" fmla="*/ 0 w 937846"/>
              <a:gd name="connsiteY3" fmla="*/ 1084385 h 1084385"/>
              <a:gd name="connsiteX4" fmla="*/ 937846 w 937846"/>
              <a:gd name="connsiteY4" fmla="*/ 1084385 h 1084385"/>
              <a:gd name="connsiteX5" fmla="*/ 930519 w 937846"/>
              <a:gd name="connsiteY5" fmla="*/ 7327 h 1084385"/>
              <a:gd name="connsiteX6" fmla="*/ 461596 w 937846"/>
              <a:gd name="connsiteY6" fmla="*/ 0 h 1084385"/>
              <a:gd name="connsiteX0" fmla="*/ 461596 w 937846"/>
              <a:gd name="connsiteY0" fmla="*/ 0 h 1084385"/>
              <a:gd name="connsiteX1" fmla="*/ 461596 w 937846"/>
              <a:gd name="connsiteY1" fmla="*/ 161193 h 1084385"/>
              <a:gd name="connsiteX2" fmla="*/ 3666 w 937846"/>
              <a:gd name="connsiteY2" fmla="*/ 161193 h 1084385"/>
              <a:gd name="connsiteX3" fmla="*/ 0 w 937846"/>
              <a:gd name="connsiteY3" fmla="*/ 1084385 h 1084385"/>
              <a:gd name="connsiteX4" fmla="*/ 937846 w 937846"/>
              <a:gd name="connsiteY4" fmla="*/ 1084385 h 1084385"/>
              <a:gd name="connsiteX5" fmla="*/ 934180 w 937846"/>
              <a:gd name="connsiteY5" fmla="*/ 3779 h 1084385"/>
              <a:gd name="connsiteX6" fmla="*/ 461596 w 937846"/>
              <a:gd name="connsiteY6" fmla="*/ 0 h 1084385"/>
              <a:gd name="connsiteX0" fmla="*/ 461596 w 937846"/>
              <a:gd name="connsiteY0" fmla="*/ 0 h 1084385"/>
              <a:gd name="connsiteX1" fmla="*/ 461596 w 937846"/>
              <a:gd name="connsiteY1" fmla="*/ 161193 h 1084385"/>
              <a:gd name="connsiteX2" fmla="*/ 3666 w 937846"/>
              <a:gd name="connsiteY2" fmla="*/ 161193 h 1084385"/>
              <a:gd name="connsiteX3" fmla="*/ 0 w 937846"/>
              <a:gd name="connsiteY3" fmla="*/ 1084385 h 1084385"/>
              <a:gd name="connsiteX4" fmla="*/ 937846 w 937846"/>
              <a:gd name="connsiteY4" fmla="*/ 1084385 h 1084385"/>
              <a:gd name="connsiteX5" fmla="*/ 934180 w 937846"/>
              <a:gd name="connsiteY5" fmla="*/ 3779 h 1084385"/>
              <a:gd name="connsiteX6" fmla="*/ 461596 w 937846"/>
              <a:gd name="connsiteY6" fmla="*/ 0 h 1084385"/>
              <a:gd name="connsiteX0" fmla="*/ 461596 w 945490"/>
              <a:gd name="connsiteY0" fmla="*/ 0 h 1084385"/>
              <a:gd name="connsiteX1" fmla="*/ 461596 w 945490"/>
              <a:gd name="connsiteY1" fmla="*/ 161193 h 1084385"/>
              <a:gd name="connsiteX2" fmla="*/ 3666 w 945490"/>
              <a:gd name="connsiteY2" fmla="*/ 161193 h 1084385"/>
              <a:gd name="connsiteX3" fmla="*/ 0 w 945490"/>
              <a:gd name="connsiteY3" fmla="*/ 1084385 h 1084385"/>
              <a:gd name="connsiteX4" fmla="*/ 937846 w 945490"/>
              <a:gd name="connsiteY4" fmla="*/ 1084385 h 1084385"/>
              <a:gd name="connsiteX5" fmla="*/ 945166 w 945490"/>
              <a:gd name="connsiteY5" fmla="*/ 7327 h 1084385"/>
              <a:gd name="connsiteX6" fmla="*/ 461596 w 945490"/>
              <a:gd name="connsiteY6" fmla="*/ 0 h 1084385"/>
              <a:gd name="connsiteX0" fmla="*/ 461596 w 941948"/>
              <a:gd name="connsiteY0" fmla="*/ 3314 h 1087699"/>
              <a:gd name="connsiteX1" fmla="*/ 461596 w 941948"/>
              <a:gd name="connsiteY1" fmla="*/ 164507 h 1087699"/>
              <a:gd name="connsiteX2" fmla="*/ 3666 w 941948"/>
              <a:gd name="connsiteY2" fmla="*/ 164507 h 1087699"/>
              <a:gd name="connsiteX3" fmla="*/ 0 w 941948"/>
              <a:gd name="connsiteY3" fmla="*/ 1087699 h 1087699"/>
              <a:gd name="connsiteX4" fmla="*/ 937846 w 941948"/>
              <a:gd name="connsiteY4" fmla="*/ 1087699 h 1087699"/>
              <a:gd name="connsiteX5" fmla="*/ 941505 w 941948"/>
              <a:gd name="connsiteY5" fmla="*/ 0 h 1087699"/>
              <a:gd name="connsiteX6" fmla="*/ 461596 w 941948"/>
              <a:gd name="connsiteY6" fmla="*/ 3314 h 1087699"/>
              <a:gd name="connsiteX0" fmla="*/ 461596 w 941948"/>
              <a:gd name="connsiteY0" fmla="*/ 0 h 1084385"/>
              <a:gd name="connsiteX1" fmla="*/ 461596 w 941948"/>
              <a:gd name="connsiteY1" fmla="*/ 161193 h 1084385"/>
              <a:gd name="connsiteX2" fmla="*/ 3666 w 941948"/>
              <a:gd name="connsiteY2" fmla="*/ 161193 h 1084385"/>
              <a:gd name="connsiteX3" fmla="*/ 0 w 941948"/>
              <a:gd name="connsiteY3" fmla="*/ 1084385 h 1084385"/>
              <a:gd name="connsiteX4" fmla="*/ 937846 w 941948"/>
              <a:gd name="connsiteY4" fmla="*/ 1084385 h 1084385"/>
              <a:gd name="connsiteX5" fmla="*/ 941505 w 941948"/>
              <a:gd name="connsiteY5" fmla="*/ 233 h 1084385"/>
              <a:gd name="connsiteX6" fmla="*/ 461596 w 941948"/>
              <a:gd name="connsiteY6" fmla="*/ 0 h 1084385"/>
              <a:gd name="connsiteX0" fmla="*/ 461596 w 937846"/>
              <a:gd name="connsiteY0" fmla="*/ 0 h 1084385"/>
              <a:gd name="connsiteX1" fmla="*/ 461596 w 937846"/>
              <a:gd name="connsiteY1" fmla="*/ 161193 h 1084385"/>
              <a:gd name="connsiteX2" fmla="*/ 3666 w 937846"/>
              <a:gd name="connsiteY2" fmla="*/ 161193 h 1084385"/>
              <a:gd name="connsiteX3" fmla="*/ 0 w 937846"/>
              <a:gd name="connsiteY3" fmla="*/ 1084385 h 1084385"/>
              <a:gd name="connsiteX4" fmla="*/ 937846 w 937846"/>
              <a:gd name="connsiteY4" fmla="*/ 1084385 h 1084385"/>
              <a:gd name="connsiteX5" fmla="*/ 934181 w 937846"/>
              <a:gd name="connsiteY5" fmla="*/ 233 h 1084385"/>
              <a:gd name="connsiteX6" fmla="*/ 461596 w 937846"/>
              <a:gd name="connsiteY6" fmla="*/ 0 h 1084385"/>
              <a:gd name="connsiteX0" fmla="*/ 461596 w 938548"/>
              <a:gd name="connsiteY0" fmla="*/ 0 h 1084385"/>
              <a:gd name="connsiteX1" fmla="*/ 461596 w 938548"/>
              <a:gd name="connsiteY1" fmla="*/ 161193 h 1084385"/>
              <a:gd name="connsiteX2" fmla="*/ 3666 w 938548"/>
              <a:gd name="connsiteY2" fmla="*/ 161193 h 1084385"/>
              <a:gd name="connsiteX3" fmla="*/ 0 w 938548"/>
              <a:gd name="connsiteY3" fmla="*/ 1084385 h 1084385"/>
              <a:gd name="connsiteX4" fmla="*/ 937846 w 938548"/>
              <a:gd name="connsiteY4" fmla="*/ 1084385 h 1084385"/>
              <a:gd name="connsiteX5" fmla="*/ 937843 w 938548"/>
              <a:gd name="connsiteY5" fmla="*/ 233 h 1084385"/>
              <a:gd name="connsiteX6" fmla="*/ 461596 w 938548"/>
              <a:gd name="connsiteY6" fmla="*/ 0 h 108438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938548" h="1084385">
                <a:moveTo>
                  <a:pt x="461596" y="0"/>
                </a:moveTo>
                <a:lnTo>
                  <a:pt x="461596" y="161193"/>
                </a:lnTo>
                <a:lnTo>
                  <a:pt x="3666" y="161193"/>
                </a:lnTo>
                <a:cubicBezTo>
                  <a:pt x="1224" y="468924"/>
                  <a:pt x="2442" y="776654"/>
                  <a:pt x="0" y="1084385"/>
                </a:cubicBezTo>
                <a:lnTo>
                  <a:pt x="937846" y="1084385"/>
                </a:lnTo>
                <a:cubicBezTo>
                  <a:pt x="935404" y="725366"/>
                  <a:pt x="940285" y="359252"/>
                  <a:pt x="937843" y="233"/>
                </a:cubicBezTo>
                <a:lnTo>
                  <a:pt x="461596" y="0"/>
                </a:lnTo>
                <a:close/>
              </a:path>
            </a:pathLst>
          </a:custGeom>
          <a:solidFill>
            <a:schemeClr val="accent6">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grpSp>
    <xdr:clientData/>
  </xdr:twoCellAnchor>
  <xdr:twoCellAnchor editAs="oneCell">
    <xdr:from>
      <xdr:col>18</xdr:col>
      <xdr:colOff>74501</xdr:colOff>
      <xdr:row>272</xdr:row>
      <xdr:rowOff>175955</xdr:rowOff>
    </xdr:from>
    <xdr:to>
      <xdr:col>22</xdr:col>
      <xdr:colOff>158039</xdr:colOff>
      <xdr:row>275</xdr:row>
      <xdr:rowOff>163244</xdr:rowOff>
    </xdr:to>
    <xdr:pic>
      <xdr:nvPicPr>
        <xdr:cNvPr id="8" name="Grafik 7">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t="4412" b="10550"/>
        <a:stretch/>
      </xdr:blipFill>
      <xdr:spPr bwMode="auto">
        <a:xfrm rot="20572700">
          <a:off x="4448674" y="2762359"/>
          <a:ext cx="1080000" cy="6686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38329</xdr:colOff>
      <xdr:row>277</xdr:row>
      <xdr:rowOff>66195</xdr:rowOff>
    </xdr:from>
    <xdr:to>
      <xdr:col>19</xdr:col>
      <xdr:colOff>184636</xdr:colOff>
      <xdr:row>281</xdr:row>
      <xdr:rowOff>36637</xdr:rowOff>
    </xdr:to>
    <xdr:pic>
      <xdr:nvPicPr>
        <xdr:cNvPr id="9" name="Grafik 8">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a:stretch/>
      </xdr:blipFill>
      <xdr:spPr bwMode="auto">
        <a:xfrm>
          <a:off x="3547925" y="3788272"/>
          <a:ext cx="1260000" cy="878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0</xdr:colOff>
      <xdr:row>123</xdr:row>
      <xdr:rowOff>0</xdr:rowOff>
    </xdr:from>
    <xdr:to>
      <xdr:col>14</xdr:col>
      <xdr:colOff>144000</xdr:colOff>
      <xdr:row>125</xdr:row>
      <xdr:rowOff>190499</xdr:rowOff>
    </xdr:to>
    <xdr:sp macro="" textlink="">
      <xdr:nvSpPr>
        <xdr:cNvPr id="44" name="Rechtwinkliges Dreieck 43">
          <a:extLst>
            <a:ext uri="{FF2B5EF4-FFF2-40B4-BE49-F238E27FC236}">
              <a16:creationId xmlns:a16="http://schemas.microsoft.com/office/drawing/2014/main" id="{00000000-0008-0000-0000-00002C000000}"/>
            </a:ext>
          </a:extLst>
        </xdr:cNvPr>
        <xdr:cNvSpPr/>
      </xdr:nvSpPr>
      <xdr:spPr>
        <a:xfrm flipV="1">
          <a:off x="2784231" y="35997173"/>
          <a:ext cx="144000" cy="432288"/>
        </a:xfrm>
        <a:prstGeom prst="rtTriangle">
          <a:avLst/>
        </a:prstGeom>
        <a:solidFill>
          <a:schemeClr val="accent6">
            <a:lumMod val="20000"/>
            <a:lumOff val="8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14</xdr:col>
      <xdr:colOff>0</xdr:colOff>
      <xdr:row>99</xdr:row>
      <xdr:rowOff>0</xdr:rowOff>
    </xdr:from>
    <xdr:to>
      <xdr:col>14</xdr:col>
      <xdr:colOff>144000</xdr:colOff>
      <xdr:row>101</xdr:row>
      <xdr:rowOff>190499</xdr:rowOff>
    </xdr:to>
    <xdr:sp macro="" textlink="">
      <xdr:nvSpPr>
        <xdr:cNvPr id="45" name="Rechtwinkliges Dreieck 44">
          <a:extLst>
            <a:ext uri="{FF2B5EF4-FFF2-40B4-BE49-F238E27FC236}">
              <a16:creationId xmlns:a16="http://schemas.microsoft.com/office/drawing/2014/main" id="{00000000-0008-0000-0000-00002D000000}"/>
            </a:ext>
          </a:extLst>
        </xdr:cNvPr>
        <xdr:cNvSpPr/>
      </xdr:nvSpPr>
      <xdr:spPr>
        <a:xfrm flipV="1">
          <a:off x="2784231" y="35997173"/>
          <a:ext cx="144000" cy="432288"/>
        </a:xfrm>
        <a:prstGeom prst="rtTriangle">
          <a:avLst/>
        </a:prstGeom>
        <a:solidFill>
          <a:schemeClr val="accent6">
            <a:lumMod val="20000"/>
            <a:lumOff val="8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14</xdr:col>
      <xdr:colOff>0</xdr:colOff>
      <xdr:row>107</xdr:row>
      <xdr:rowOff>0</xdr:rowOff>
    </xdr:from>
    <xdr:to>
      <xdr:col>14</xdr:col>
      <xdr:colOff>144000</xdr:colOff>
      <xdr:row>109</xdr:row>
      <xdr:rowOff>190499</xdr:rowOff>
    </xdr:to>
    <xdr:sp macro="" textlink="">
      <xdr:nvSpPr>
        <xdr:cNvPr id="46" name="Rechtwinkliges Dreieck 45">
          <a:extLst>
            <a:ext uri="{FF2B5EF4-FFF2-40B4-BE49-F238E27FC236}">
              <a16:creationId xmlns:a16="http://schemas.microsoft.com/office/drawing/2014/main" id="{00000000-0008-0000-0000-00002E000000}"/>
            </a:ext>
          </a:extLst>
        </xdr:cNvPr>
        <xdr:cNvSpPr/>
      </xdr:nvSpPr>
      <xdr:spPr>
        <a:xfrm flipV="1">
          <a:off x="2784231" y="32831942"/>
          <a:ext cx="144000" cy="432288"/>
        </a:xfrm>
        <a:prstGeom prst="rtTriangle">
          <a:avLst/>
        </a:prstGeom>
        <a:solidFill>
          <a:schemeClr val="accent6">
            <a:lumMod val="20000"/>
            <a:lumOff val="8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14</xdr:col>
      <xdr:colOff>0</xdr:colOff>
      <xdr:row>115</xdr:row>
      <xdr:rowOff>0</xdr:rowOff>
    </xdr:from>
    <xdr:to>
      <xdr:col>14</xdr:col>
      <xdr:colOff>144000</xdr:colOff>
      <xdr:row>117</xdr:row>
      <xdr:rowOff>190499</xdr:rowOff>
    </xdr:to>
    <xdr:sp macro="" textlink="">
      <xdr:nvSpPr>
        <xdr:cNvPr id="47" name="Rechtwinkliges Dreieck 46">
          <a:extLst>
            <a:ext uri="{FF2B5EF4-FFF2-40B4-BE49-F238E27FC236}">
              <a16:creationId xmlns:a16="http://schemas.microsoft.com/office/drawing/2014/main" id="{00000000-0008-0000-0000-00002F000000}"/>
            </a:ext>
          </a:extLst>
        </xdr:cNvPr>
        <xdr:cNvSpPr/>
      </xdr:nvSpPr>
      <xdr:spPr>
        <a:xfrm flipV="1">
          <a:off x="2784231" y="32831942"/>
          <a:ext cx="144000" cy="432288"/>
        </a:xfrm>
        <a:prstGeom prst="rtTriangle">
          <a:avLst/>
        </a:prstGeom>
        <a:solidFill>
          <a:schemeClr val="accent6">
            <a:lumMod val="20000"/>
            <a:lumOff val="8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15</xdr:col>
      <xdr:colOff>39173</xdr:colOff>
      <xdr:row>103</xdr:row>
      <xdr:rowOff>0</xdr:rowOff>
    </xdr:from>
    <xdr:to>
      <xdr:col>16</xdr:col>
      <xdr:colOff>0</xdr:colOff>
      <xdr:row>105</xdr:row>
      <xdr:rowOff>190499</xdr:rowOff>
    </xdr:to>
    <xdr:sp macro="" textlink="">
      <xdr:nvSpPr>
        <xdr:cNvPr id="48" name="Rechtwinkliges Dreieck 47">
          <a:extLst>
            <a:ext uri="{FF2B5EF4-FFF2-40B4-BE49-F238E27FC236}">
              <a16:creationId xmlns:a16="http://schemas.microsoft.com/office/drawing/2014/main" id="{00000000-0008-0000-0000-000030000000}"/>
            </a:ext>
          </a:extLst>
        </xdr:cNvPr>
        <xdr:cNvSpPr/>
      </xdr:nvSpPr>
      <xdr:spPr>
        <a:xfrm flipH="1" flipV="1">
          <a:off x="3006577" y="33359481"/>
          <a:ext cx="144000" cy="432287"/>
        </a:xfrm>
        <a:prstGeom prst="rtTriangle">
          <a:avLst/>
        </a:prstGeom>
        <a:solidFill>
          <a:schemeClr val="accent6">
            <a:lumMod val="20000"/>
            <a:lumOff val="8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15</xdr:col>
      <xdr:colOff>39173</xdr:colOff>
      <xdr:row>111</xdr:row>
      <xdr:rowOff>0</xdr:rowOff>
    </xdr:from>
    <xdr:to>
      <xdr:col>16</xdr:col>
      <xdr:colOff>0</xdr:colOff>
      <xdr:row>113</xdr:row>
      <xdr:rowOff>190499</xdr:rowOff>
    </xdr:to>
    <xdr:sp macro="" textlink="">
      <xdr:nvSpPr>
        <xdr:cNvPr id="49" name="Rechtwinkliges Dreieck 48">
          <a:extLst>
            <a:ext uri="{FF2B5EF4-FFF2-40B4-BE49-F238E27FC236}">
              <a16:creationId xmlns:a16="http://schemas.microsoft.com/office/drawing/2014/main" id="{00000000-0008-0000-0000-000031000000}"/>
            </a:ext>
          </a:extLst>
        </xdr:cNvPr>
        <xdr:cNvSpPr/>
      </xdr:nvSpPr>
      <xdr:spPr>
        <a:xfrm flipH="1" flipV="1">
          <a:off x="3006577" y="33359481"/>
          <a:ext cx="144000" cy="432287"/>
        </a:xfrm>
        <a:prstGeom prst="rtTriangle">
          <a:avLst/>
        </a:prstGeom>
        <a:solidFill>
          <a:schemeClr val="accent6">
            <a:lumMod val="20000"/>
            <a:lumOff val="8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15</xdr:col>
      <xdr:colOff>39173</xdr:colOff>
      <xdr:row>119</xdr:row>
      <xdr:rowOff>0</xdr:rowOff>
    </xdr:from>
    <xdr:to>
      <xdr:col>16</xdr:col>
      <xdr:colOff>0</xdr:colOff>
      <xdr:row>121</xdr:row>
      <xdr:rowOff>190499</xdr:rowOff>
    </xdr:to>
    <xdr:sp macro="" textlink="">
      <xdr:nvSpPr>
        <xdr:cNvPr id="50" name="Rechtwinkliges Dreieck 49">
          <a:extLst>
            <a:ext uri="{FF2B5EF4-FFF2-40B4-BE49-F238E27FC236}">
              <a16:creationId xmlns:a16="http://schemas.microsoft.com/office/drawing/2014/main" id="{00000000-0008-0000-0000-000032000000}"/>
            </a:ext>
          </a:extLst>
        </xdr:cNvPr>
        <xdr:cNvSpPr/>
      </xdr:nvSpPr>
      <xdr:spPr>
        <a:xfrm flipH="1" flipV="1">
          <a:off x="3006577" y="33359481"/>
          <a:ext cx="144000" cy="432287"/>
        </a:xfrm>
        <a:prstGeom prst="rtTriangle">
          <a:avLst/>
        </a:prstGeom>
        <a:solidFill>
          <a:schemeClr val="accent6">
            <a:lumMod val="20000"/>
            <a:lumOff val="8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9</xdr:col>
      <xdr:colOff>0</xdr:colOff>
      <xdr:row>245</xdr:row>
      <xdr:rowOff>209596</xdr:rowOff>
    </xdr:from>
    <xdr:to>
      <xdr:col>9</xdr:col>
      <xdr:colOff>36000</xdr:colOff>
      <xdr:row>247</xdr:row>
      <xdr:rowOff>7327</xdr:rowOff>
    </xdr:to>
    <xdr:sp macro="" textlink="">
      <xdr:nvSpPr>
        <xdr:cNvPr id="51" name="Rechteck 50">
          <a:extLst>
            <a:ext uri="{FF2B5EF4-FFF2-40B4-BE49-F238E27FC236}">
              <a16:creationId xmlns:a16="http://schemas.microsoft.com/office/drawing/2014/main" id="{00000000-0008-0000-0000-000033000000}"/>
            </a:ext>
          </a:extLst>
        </xdr:cNvPr>
        <xdr:cNvSpPr/>
      </xdr:nvSpPr>
      <xdr:spPr>
        <a:xfrm>
          <a:off x="2264019" y="3396808"/>
          <a:ext cx="36000" cy="252000"/>
        </a:xfrm>
        <a:prstGeom prst="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9</xdr:col>
      <xdr:colOff>0</xdr:colOff>
      <xdr:row>251</xdr:row>
      <xdr:rowOff>209597</xdr:rowOff>
    </xdr:from>
    <xdr:to>
      <xdr:col>9</xdr:col>
      <xdr:colOff>36000</xdr:colOff>
      <xdr:row>253</xdr:row>
      <xdr:rowOff>7327</xdr:rowOff>
    </xdr:to>
    <xdr:sp macro="" textlink="">
      <xdr:nvSpPr>
        <xdr:cNvPr id="52" name="Rechteck 51">
          <a:extLst>
            <a:ext uri="{FF2B5EF4-FFF2-40B4-BE49-F238E27FC236}">
              <a16:creationId xmlns:a16="http://schemas.microsoft.com/office/drawing/2014/main" id="{00000000-0008-0000-0000-000034000000}"/>
            </a:ext>
          </a:extLst>
        </xdr:cNvPr>
        <xdr:cNvSpPr/>
      </xdr:nvSpPr>
      <xdr:spPr>
        <a:xfrm>
          <a:off x="2264019" y="4759616"/>
          <a:ext cx="36000" cy="251999"/>
        </a:xfrm>
        <a:prstGeom prst="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9</xdr:col>
      <xdr:colOff>0</xdr:colOff>
      <xdr:row>253</xdr:row>
      <xdr:rowOff>209596</xdr:rowOff>
    </xdr:from>
    <xdr:to>
      <xdr:col>9</xdr:col>
      <xdr:colOff>36000</xdr:colOff>
      <xdr:row>255</xdr:row>
      <xdr:rowOff>7327</xdr:rowOff>
    </xdr:to>
    <xdr:sp macro="" textlink="">
      <xdr:nvSpPr>
        <xdr:cNvPr id="53" name="Rechteck 52">
          <a:extLst>
            <a:ext uri="{FF2B5EF4-FFF2-40B4-BE49-F238E27FC236}">
              <a16:creationId xmlns:a16="http://schemas.microsoft.com/office/drawing/2014/main" id="{00000000-0008-0000-0000-000035000000}"/>
            </a:ext>
          </a:extLst>
        </xdr:cNvPr>
        <xdr:cNvSpPr/>
      </xdr:nvSpPr>
      <xdr:spPr>
        <a:xfrm>
          <a:off x="2264019" y="5213884"/>
          <a:ext cx="36000" cy="252001"/>
        </a:xfrm>
        <a:prstGeom prst="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editAs="oneCell">
    <xdr:from>
      <xdr:col>2</xdr:col>
      <xdr:colOff>208753</xdr:colOff>
      <xdr:row>276</xdr:row>
      <xdr:rowOff>73270</xdr:rowOff>
    </xdr:from>
    <xdr:to>
      <xdr:col>12</xdr:col>
      <xdr:colOff>1465</xdr:colOff>
      <xdr:row>286</xdr:row>
      <xdr:rowOff>81995</xdr:rowOff>
    </xdr:to>
    <xdr:pic>
      <xdr:nvPicPr>
        <xdr:cNvPr id="55" name="Grafik 54">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11" cstate="print">
          <a:clrChange>
            <a:clrFrom>
              <a:srgbClr val="FFFEFD"/>
            </a:clrFrom>
            <a:clrTo>
              <a:srgbClr val="FFFEFD">
                <a:alpha val="0"/>
              </a:srgbClr>
            </a:clrTo>
          </a:clrChange>
          <a:extLst>
            <a:ext uri="{28A0092B-C50C-407E-A947-70E740481C1C}">
              <a14:useLocalDpi xmlns:a14="http://schemas.microsoft.com/office/drawing/2010/main" val="0"/>
            </a:ext>
          </a:extLst>
        </a:blip>
        <a:stretch>
          <a:fillRect/>
        </a:stretch>
      </xdr:blipFill>
      <xdr:spPr>
        <a:xfrm>
          <a:off x="728965" y="3568212"/>
          <a:ext cx="2282400" cy="2280072"/>
        </a:xfrm>
        <a:prstGeom prst="rect">
          <a:avLst/>
        </a:prstGeom>
      </xdr:spPr>
    </xdr:pic>
    <xdr:clientData/>
  </xdr:twoCellAnchor>
  <xdr:twoCellAnchor editAs="oneCell">
    <xdr:from>
      <xdr:col>9</xdr:col>
      <xdr:colOff>32192</xdr:colOff>
      <xdr:row>307</xdr:row>
      <xdr:rowOff>140697</xdr:rowOff>
    </xdr:from>
    <xdr:to>
      <xdr:col>28</xdr:col>
      <xdr:colOff>0</xdr:colOff>
      <xdr:row>315</xdr:row>
      <xdr:rowOff>72882</xdr:rowOff>
    </xdr:to>
    <xdr:pic>
      <xdr:nvPicPr>
        <xdr:cNvPr id="57" name="Grafik 56">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12">
          <a:clrChange>
            <a:clrFrom>
              <a:srgbClr val="FFFFFF"/>
            </a:clrFrom>
            <a:clrTo>
              <a:srgbClr val="FFFFFF">
                <a:alpha val="0"/>
              </a:srgbClr>
            </a:clrTo>
          </a:clrChange>
        </a:blip>
        <a:stretch>
          <a:fillRect/>
        </a:stretch>
      </xdr:blipFill>
      <xdr:spPr>
        <a:xfrm>
          <a:off x="2362154" y="18839005"/>
          <a:ext cx="4320000" cy="1749262"/>
        </a:xfrm>
        <a:prstGeom prst="rect">
          <a:avLst/>
        </a:prstGeom>
      </xdr:spPr>
    </xdr:pic>
    <xdr:clientData/>
  </xdr:twoCellAnchor>
  <xdr:twoCellAnchor editAs="oneCell">
    <xdr:from>
      <xdr:col>20</xdr:col>
      <xdr:colOff>32712</xdr:colOff>
      <xdr:row>297</xdr:row>
      <xdr:rowOff>212918</xdr:rowOff>
    </xdr:from>
    <xdr:to>
      <xdr:col>26</xdr:col>
      <xdr:colOff>7327</xdr:colOff>
      <xdr:row>302</xdr:row>
      <xdr:rowOff>227134</xdr:rowOff>
    </xdr:to>
    <xdr:pic>
      <xdr:nvPicPr>
        <xdr:cNvPr id="58" name="Grafik 57">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13"/>
        <a:stretch>
          <a:fillRect/>
        </a:stretch>
      </xdr:blipFill>
      <xdr:spPr>
        <a:xfrm>
          <a:off x="3915981" y="46694918"/>
          <a:ext cx="1440000" cy="1149890"/>
        </a:xfrm>
        <a:prstGeom prst="rect">
          <a:avLst/>
        </a:prstGeom>
      </xdr:spPr>
    </xdr:pic>
    <xdr:clientData/>
  </xdr:twoCellAnchor>
  <xdr:twoCellAnchor editAs="oneCell">
    <xdr:from>
      <xdr:col>4</xdr:col>
      <xdr:colOff>0</xdr:colOff>
      <xdr:row>340</xdr:row>
      <xdr:rowOff>0</xdr:rowOff>
    </xdr:from>
    <xdr:to>
      <xdr:col>20</xdr:col>
      <xdr:colOff>106039</xdr:colOff>
      <xdr:row>347</xdr:row>
      <xdr:rowOff>157115</xdr:rowOff>
    </xdr:to>
    <xdr:pic>
      <xdr:nvPicPr>
        <xdr:cNvPr id="59" name="Grafik 58">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14"/>
        <a:stretch>
          <a:fillRect/>
        </a:stretch>
      </xdr:blipFill>
      <xdr:spPr>
        <a:xfrm>
          <a:off x="1018442" y="54871327"/>
          <a:ext cx="3960000" cy="1710422"/>
        </a:xfrm>
        <a:prstGeom prst="rect">
          <a:avLst/>
        </a:prstGeom>
      </xdr:spPr>
    </xdr:pic>
    <xdr:clientData/>
  </xdr:twoCellAnchor>
  <xdr:twoCellAnchor editAs="oneCell">
    <xdr:from>
      <xdr:col>10</xdr:col>
      <xdr:colOff>24911</xdr:colOff>
      <xdr:row>371</xdr:row>
      <xdr:rowOff>33704</xdr:rowOff>
    </xdr:from>
    <xdr:to>
      <xdr:col>14</xdr:col>
      <xdr:colOff>637</xdr:colOff>
      <xdr:row>374</xdr:row>
      <xdr:rowOff>0</xdr:rowOff>
    </xdr:to>
    <xdr:pic>
      <xdr:nvPicPr>
        <xdr:cNvPr id="80" name="Grafik 79">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2603988" y="61433319"/>
          <a:ext cx="971550" cy="647700"/>
        </a:xfrm>
        <a:prstGeom prst="rect">
          <a:avLst/>
        </a:prstGeom>
      </xdr:spPr>
    </xdr:pic>
    <xdr:clientData/>
  </xdr:twoCellAnchor>
  <xdr:twoCellAnchor editAs="oneCell">
    <xdr:from>
      <xdr:col>23</xdr:col>
      <xdr:colOff>0</xdr:colOff>
      <xdr:row>370</xdr:row>
      <xdr:rowOff>33704</xdr:rowOff>
    </xdr:from>
    <xdr:to>
      <xdr:col>27</xdr:col>
      <xdr:colOff>194896</xdr:colOff>
      <xdr:row>373</xdr:row>
      <xdr:rowOff>0</xdr:rowOff>
    </xdr:to>
    <xdr:pic>
      <xdr:nvPicPr>
        <xdr:cNvPr id="82" name="Grafik 81">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5685692" y="61206185"/>
          <a:ext cx="971550" cy="647700"/>
        </a:xfrm>
        <a:prstGeom prst="rect">
          <a:avLst/>
        </a:prstGeom>
      </xdr:spPr>
    </xdr:pic>
    <xdr:clientData/>
  </xdr:twoCellAnchor>
  <xdr:twoCellAnchor editAs="oneCell">
    <xdr:from>
      <xdr:col>10</xdr:col>
      <xdr:colOff>24911</xdr:colOff>
      <xdr:row>377</xdr:row>
      <xdr:rowOff>190500</xdr:rowOff>
    </xdr:from>
    <xdr:to>
      <xdr:col>14</xdr:col>
      <xdr:colOff>637</xdr:colOff>
      <xdr:row>380</xdr:row>
      <xdr:rowOff>109171</xdr:rowOff>
    </xdr:to>
    <xdr:pic>
      <xdr:nvPicPr>
        <xdr:cNvPr id="83" name="Grafik 82">
          <a:extLst>
            <a:ext uri="{FF2B5EF4-FFF2-40B4-BE49-F238E27FC236}">
              <a16:creationId xmlns:a16="http://schemas.microsoft.com/office/drawing/2014/main" id="{00000000-0008-0000-0000-000053000000}"/>
            </a:ext>
          </a:extLst>
        </xdr:cNvPr>
        <xdr:cNvPicPr>
          <a:picLocks noChangeAspect="1"/>
        </xdr:cNvPicPr>
      </xdr:nvPicPr>
      <xdr:blipFill rotWithShape="1">
        <a:blip xmlns:r="http://schemas.openxmlformats.org/officeDocument/2006/relationships" r:embed="rId17" cstate="print">
          <a:extLst>
            <a:ext uri="{28A0092B-C50C-407E-A947-70E740481C1C}">
              <a14:useLocalDpi xmlns:a14="http://schemas.microsoft.com/office/drawing/2010/main" val="0"/>
            </a:ext>
          </a:extLst>
        </a:blip>
        <a:srcRect/>
        <a:stretch/>
      </xdr:blipFill>
      <xdr:spPr>
        <a:xfrm>
          <a:off x="2603988" y="62952923"/>
          <a:ext cx="971550" cy="600075"/>
        </a:xfrm>
        <a:prstGeom prst="rect">
          <a:avLst/>
        </a:prstGeom>
      </xdr:spPr>
    </xdr:pic>
    <xdr:clientData/>
  </xdr:twoCellAnchor>
  <xdr:twoCellAnchor>
    <xdr:from>
      <xdr:col>22</xdr:col>
      <xdr:colOff>213115</xdr:colOff>
      <xdr:row>378</xdr:row>
      <xdr:rowOff>219807</xdr:rowOff>
    </xdr:from>
    <xdr:to>
      <xdr:col>23</xdr:col>
      <xdr:colOff>0</xdr:colOff>
      <xdr:row>380</xdr:row>
      <xdr:rowOff>17538</xdr:rowOff>
    </xdr:to>
    <xdr:sp macro="" textlink="">
      <xdr:nvSpPr>
        <xdr:cNvPr id="54" name="Rechteck 53">
          <a:extLst>
            <a:ext uri="{FF2B5EF4-FFF2-40B4-BE49-F238E27FC236}">
              <a16:creationId xmlns:a16="http://schemas.microsoft.com/office/drawing/2014/main" id="{00000000-0008-0000-0000-000036000000}"/>
            </a:ext>
          </a:extLst>
        </xdr:cNvPr>
        <xdr:cNvSpPr/>
      </xdr:nvSpPr>
      <xdr:spPr>
        <a:xfrm>
          <a:off x="5649692" y="63209365"/>
          <a:ext cx="36000" cy="252000"/>
        </a:xfrm>
        <a:prstGeom prst="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24</xdr:col>
      <xdr:colOff>0</xdr:colOff>
      <xdr:row>378</xdr:row>
      <xdr:rowOff>209596</xdr:rowOff>
    </xdr:from>
    <xdr:to>
      <xdr:col>24</xdr:col>
      <xdr:colOff>36000</xdr:colOff>
      <xdr:row>380</xdr:row>
      <xdr:rowOff>7327</xdr:rowOff>
    </xdr:to>
    <xdr:sp macro="" textlink="">
      <xdr:nvSpPr>
        <xdr:cNvPr id="56" name="Rechteck 55">
          <a:extLst>
            <a:ext uri="{FF2B5EF4-FFF2-40B4-BE49-F238E27FC236}">
              <a16:creationId xmlns:a16="http://schemas.microsoft.com/office/drawing/2014/main" id="{00000000-0008-0000-0000-000038000000}"/>
            </a:ext>
          </a:extLst>
        </xdr:cNvPr>
        <xdr:cNvSpPr/>
      </xdr:nvSpPr>
      <xdr:spPr>
        <a:xfrm>
          <a:off x="5934808" y="63199154"/>
          <a:ext cx="36000" cy="252000"/>
        </a:xfrm>
        <a:prstGeom prst="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17</xdr:col>
      <xdr:colOff>241787</xdr:colOff>
      <xdr:row>378</xdr:row>
      <xdr:rowOff>51289</xdr:rowOff>
    </xdr:from>
    <xdr:to>
      <xdr:col>28</xdr:col>
      <xdr:colOff>18634</xdr:colOff>
      <xdr:row>380</xdr:row>
      <xdr:rowOff>29020</xdr:rowOff>
    </xdr:to>
    <xdr:grpSp>
      <xdr:nvGrpSpPr>
        <xdr:cNvPr id="4" name="Gruppieren 3">
          <a:extLst>
            <a:ext uri="{FF2B5EF4-FFF2-40B4-BE49-F238E27FC236}">
              <a16:creationId xmlns:a16="http://schemas.microsoft.com/office/drawing/2014/main" id="{00000000-0008-0000-0000-000004000000}"/>
            </a:ext>
          </a:extLst>
        </xdr:cNvPr>
        <xdr:cNvGrpSpPr/>
      </xdr:nvGrpSpPr>
      <xdr:grpSpPr>
        <a:xfrm>
          <a:off x="4432787" y="82024904"/>
          <a:ext cx="2268001" cy="432001"/>
          <a:chOff x="4432787" y="63040847"/>
          <a:chExt cx="2268001" cy="432000"/>
        </a:xfrm>
      </xdr:grpSpPr>
      <xdr:sp macro="" textlink="">
        <xdr:nvSpPr>
          <xdr:cNvPr id="3" name="Rechteck 2">
            <a:extLst>
              <a:ext uri="{FF2B5EF4-FFF2-40B4-BE49-F238E27FC236}">
                <a16:creationId xmlns:a16="http://schemas.microsoft.com/office/drawing/2014/main" id="{00000000-0008-0000-0000-000003000000}"/>
              </a:ext>
            </a:extLst>
          </xdr:cNvPr>
          <xdr:cNvSpPr/>
        </xdr:nvSpPr>
        <xdr:spPr>
          <a:xfrm>
            <a:off x="4432787" y="63040847"/>
            <a:ext cx="2268000" cy="432000"/>
          </a:xfrm>
          <a:prstGeom prst="rect">
            <a:avLst/>
          </a:prstGeom>
          <a:noFill/>
          <a:ln w="3175">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sp macro="" textlink="">
        <xdr:nvSpPr>
          <xdr:cNvPr id="60" name="Rechteck 59">
            <a:extLst>
              <a:ext uri="{FF2B5EF4-FFF2-40B4-BE49-F238E27FC236}">
                <a16:creationId xmlns:a16="http://schemas.microsoft.com/office/drawing/2014/main" id="{00000000-0008-0000-0000-00003C000000}"/>
              </a:ext>
            </a:extLst>
          </xdr:cNvPr>
          <xdr:cNvSpPr/>
        </xdr:nvSpPr>
        <xdr:spPr>
          <a:xfrm>
            <a:off x="4432788" y="63040847"/>
            <a:ext cx="2268000" cy="144000"/>
          </a:xfrm>
          <a:prstGeom prst="rect">
            <a:avLst/>
          </a:prstGeom>
          <a:solidFill>
            <a:schemeClr val="accent6">
              <a:lumMod val="75000"/>
            </a:schemeClr>
          </a:solidFill>
          <a:ln w="3175">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28800" tIns="28800" rIns="28800" bIns="28800" rtlCol="0" anchor="t"/>
          <a:lstStyle/>
          <a:p>
            <a:pPr algn="l"/>
            <a:r>
              <a:rPr lang="de-AT" sz="600" b="1"/>
              <a:t>Formel:</a:t>
            </a:r>
          </a:p>
        </xdr:txBody>
      </xdr:sp>
    </xdr:grpSp>
    <xdr:clientData/>
  </xdr:twoCellAnchor>
  <xdr:twoCellAnchor editAs="oneCell">
    <xdr:from>
      <xdr:col>5</xdr:col>
      <xdr:colOff>24912</xdr:colOff>
      <xdr:row>386</xdr:row>
      <xdr:rowOff>175308</xdr:rowOff>
    </xdr:from>
    <xdr:to>
      <xdr:col>9</xdr:col>
      <xdr:colOff>0</xdr:colOff>
      <xdr:row>389</xdr:row>
      <xdr:rowOff>916</xdr:rowOff>
    </xdr:to>
    <xdr:pic>
      <xdr:nvPicPr>
        <xdr:cNvPr id="62" name="Grafik 61">
          <a:extLst>
            <a:ext uri="{FF2B5EF4-FFF2-40B4-BE49-F238E27FC236}">
              <a16:creationId xmlns:a16="http://schemas.microsoft.com/office/drawing/2014/main" id="{00000000-0008-0000-0000-00003E000000}"/>
            </a:ext>
          </a:extLst>
        </xdr:cNvPr>
        <xdr:cNvPicPr/>
      </xdr:nvPicPr>
      <xdr:blipFill rotWithShape="1">
        <a:blip xmlns:r="http://schemas.openxmlformats.org/officeDocument/2006/relationships" r:embed="rId18" cstate="print">
          <a:extLst>
            <a:ext uri="{28A0092B-C50C-407E-A947-70E740481C1C}">
              <a14:useLocalDpi xmlns:a14="http://schemas.microsoft.com/office/drawing/2010/main" val="0"/>
            </a:ext>
          </a:extLst>
        </a:blip>
        <a:srcRect/>
        <a:stretch/>
      </xdr:blipFill>
      <xdr:spPr>
        <a:xfrm>
          <a:off x="1358412" y="64981943"/>
          <a:ext cx="971550" cy="506095"/>
        </a:xfrm>
        <a:prstGeom prst="rect">
          <a:avLst/>
        </a:prstGeom>
      </xdr:spPr>
    </xdr:pic>
    <xdr:clientData/>
  </xdr:twoCellAnchor>
  <xdr:twoCellAnchor>
    <xdr:from>
      <xdr:col>19</xdr:col>
      <xdr:colOff>0</xdr:colOff>
      <xdr:row>350</xdr:row>
      <xdr:rowOff>209596</xdr:rowOff>
    </xdr:from>
    <xdr:to>
      <xdr:col>19</xdr:col>
      <xdr:colOff>36000</xdr:colOff>
      <xdr:row>352</xdr:row>
      <xdr:rowOff>7327</xdr:rowOff>
    </xdr:to>
    <xdr:sp macro="" textlink="">
      <xdr:nvSpPr>
        <xdr:cNvPr id="64" name="Rechteck 63">
          <a:extLst>
            <a:ext uri="{FF2B5EF4-FFF2-40B4-BE49-F238E27FC236}">
              <a16:creationId xmlns:a16="http://schemas.microsoft.com/office/drawing/2014/main" id="{00000000-0008-0000-0000-000040000000}"/>
            </a:ext>
          </a:extLst>
        </xdr:cNvPr>
        <xdr:cNvSpPr/>
      </xdr:nvSpPr>
      <xdr:spPr>
        <a:xfrm>
          <a:off x="4689231" y="27275250"/>
          <a:ext cx="36000" cy="252000"/>
        </a:xfrm>
        <a:prstGeom prst="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16</xdr:col>
      <xdr:colOff>0</xdr:colOff>
      <xdr:row>188</xdr:row>
      <xdr:rowOff>29628</xdr:rowOff>
    </xdr:from>
    <xdr:to>
      <xdr:col>16</xdr:col>
      <xdr:colOff>36916</xdr:colOff>
      <xdr:row>190</xdr:row>
      <xdr:rowOff>5953</xdr:rowOff>
    </xdr:to>
    <xdr:sp macro="" textlink="">
      <xdr:nvSpPr>
        <xdr:cNvPr id="6" name="Rechteck 5">
          <a:extLst>
            <a:ext uri="{FF2B5EF4-FFF2-40B4-BE49-F238E27FC236}">
              <a16:creationId xmlns:a16="http://schemas.microsoft.com/office/drawing/2014/main" id="{2190843C-3611-4C9C-8798-DAB00F3A6F6B}"/>
            </a:ext>
          </a:extLst>
        </xdr:cNvPr>
        <xdr:cNvSpPr/>
      </xdr:nvSpPr>
      <xdr:spPr>
        <a:xfrm>
          <a:off x="3952875" y="74634191"/>
          <a:ext cx="36916" cy="250168"/>
        </a:xfrm>
        <a:prstGeom prst="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17</xdr:col>
      <xdr:colOff>5953</xdr:colOff>
      <xdr:row>188</xdr:row>
      <xdr:rowOff>29628</xdr:rowOff>
    </xdr:from>
    <xdr:to>
      <xdr:col>17</xdr:col>
      <xdr:colOff>42869</xdr:colOff>
      <xdr:row>190</xdr:row>
      <xdr:rowOff>5953</xdr:rowOff>
    </xdr:to>
    <xdr:sp macro="" textlink="">
      <xdr:nvSpPr>
        <xdr:cNvPr id="10" name="Rechteck 9">
          <a:extLst>
            <a:ext uri="{FF2B5EF4-FFF2-40B4-BE49-F238E27FC236}">
              <a16:creationId xmlns:a16="http://schemas.microsoft.com/office/drawing/2014/main" id="{0F472CC1-80C8-4698-95F8-BAD90F86E197}"/>
            </a:ext>
          </a:extLst>
        </xdr:cNvPr>
        <xdr:cNvSpPr/>
      </xdr:nvSpPr>
      <xdr:spPr>
        <a:xfrm>
          <a:off x="4208859" y="74634191"/>
          <a:ext cx="36916" cy="250168"/>
        </a:xfrm>
        <a:prstGeom prst="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16</xdr:col>
      <xdr:colOff>0</xdr:colOff>
      <xdr:row>199</xdr:row>
      <xdr:rowOff>29628</xdr:rowOff>
    </xdr:from>
    <xdr:to>
      <xdr:col>16</xdr:col>
      <xdr:colOff>36916</xdr:colOff>
      <xdr:row>201</xdr:row>
      <xdr:rowOff>5953</xdr:rowOff>
    </xdr:to>
    <xdr:sp macro="" textlink="">
      <xdr:nvSpPr>
        <xdr:cNvPr id="19" name="Rechteck 18">
          <a:extLst>
            <a:ext uri="{FF2B5EF4-FFF2-40B4-BE49-F238E27FC236}">
              <a16:creationId xmlns:a16="http://schemas.microsoft.com/office/drawing/2014/main" id="{8D1867DE-8AFE-4F2B-AAA5-65DF9EF6145E}"/>
            </a:ext>
          </a:extLst>
        </xdr:cNvPr>
        <xdr:cNvSpPr/>
      </xdr:nvSpPr>
      <xdr:spPr>
        <a:xfrm>
          <a:off x="3952875" y="75372378"/>
          <a:ext cx="36916" cy="250169"/>
        </a:xfrm>
        <a:prstGeom prst="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17</xdr:col>
      <xdr:colOff>5953</xdr:colOff>
      <xdr:row>199</xdr:row>
      <xdr:rowOff>29628</xdr:rowOff>
    </xdr:from>
    <xdr:to>
      <xdr:col>17</xdr:col>
      <xdr:colOff>42869</xdr:colOff>
      <xdr:row>201</xdr:row>
      <xdr:rowOff>5953</xdr:rowOff>
    </xdr:to>
    <xdr:sp macro="" textlink="">
      <xdr:nvSpPr>
        <xdr:cNvPr id="22" name="Rechteck 21">
          <a:extLst>
            <a:ext uri="{FF2B5EF4-FFF2-40B4-BE49-F238E27FC236}">
              <a16:creationId xmlns:a16="http://schemas.microsoft.com/office/drawing/2014/main" id="{71226EB0-0E57-4FF6-81FC-95F988F6BE1B}"/>
            </a:ext>
          </a:extLst>
        </xdr:cNvPr>
        <xdr:cNvSpPr/>
      </xdr:nvSpPr>
      <xdr:spPr>
        <a:xfrm>
          <a:off x="4208859" y="75372378"/>
          <a:ext cx="36916" cy="250169"/>
        </a:xfrm>
        <a:prstGeom prst="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16</xdr:col>
      <xdr:colOff>0</xdr:colOff>
      <xdr:row>204</xdr:row>
      <xdr:rowOff>29628</xdr:rowOff>
    </xdr:from>
    <xdr:to>
      <xdr:col>16</xdr:col>
      <xdr:colOff>36916</xdr:colOff>
      <xdr:row>206</xdr:row>
      <xdr:rowOff>5953</xdr:rowOff>
    </xdr:to>
    <xdr:sp macro="" textlink="">
      <xdr:nvSpPr>
        <xdr:cNvPr id="23" name="Rechteck 22">
          <a:extLst>
            <a:ext uri="{FF2B5EF4-FFF2-40B4-BE49-F238E27FC236}">
              <a16:creationId xmlns:a16="http://schemas.microsoft.com/office/drawing/2014/main" id="{C3173966-BCD0-4267-B89D-E0DFF16EA57F}"/>
            </a:ext>
          </a:extLst>
        </xdr:cNvPr>
        <xdr:cNvSpPr/>
      </xdr:nvSpPr>
      <xdr:spPr>
        <a:xfrm>
          <a:off x="3952875" y="76110566"/>
          <a:ext cx="36916" cy="250168"/>
        </a:xfrm>
        <a:prstGeom prst="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17</xdr:col>
      <xdr:colOff>5953</xdr:colOff>
      <xdr:row>204</xdr:row>
      <xdr:rowOff>29628</xdr:rowOff>
    </xdr:from>
    <xdr:to>
      <xdr:col>17</xdr:col>
      <xdr:colOff>42869</xdr:colOff>
      <xdr:row>206</xdr:row>
      <xdr:rowOff>5953</xdr:rowOff>
    </xdr:to>
    <xdr:sp macro="" textlink="">
      <xdr:nvSpPr>
        <xdr:cNvPr id="24" name="Rechteck 23">
          <a:extLst>
            <a:ext uri="{FF2B5EF4-FFF2-40B4-BE49-F238E27FC236}">
              <a16:creationId xmlns:a16="http://schemas.microsoft.com/office/drawing/2014/main" id="{6FCC0D24-4EC4-4916-A471-CB68DC0FBE45}"/>
            </a:ext>
          </a:extLst>
        </xdr:cNvPr>
        <xdr:cNvSpPr/>
      </xdr:nvSpPr>
      <xdr:spPr>
        <a:xfrm>
          <a:off x="4208859" y="76110566"/>
          <a:ext cx="36916" cy="250168"/>
        </a:xfrm>
        <a:prstGeom prst="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16</xdr:col>
      <xdr:colOff>0</xdr:colOff>
      <xdr:row>209</xdr:row>
      <xdr:rowOff>29628</xdr:rowOff>
    </xdr:from>
    <xdr:to>
      <xdr:col>16</xdr:col>
      <xdr:colOff>36916</xdr:colOff>
      <xdr:row>211</xdr:row>
      <xdr:rowOff>5953</xdr:rowOff>
    </xdr:to>
    <xdr:sp macro="" textlink="">
      <xdr:nvSpPr>
        <xdr:cNvPr id="25" name="Rechteck 24">
          <a:extLst>
            <a:ext uri="{FF2B5EF4-FFF2-40B4-BE49-F238E27FC236}">
              <a16:creationId xmlns:a16="http://schemas.microsoft.com/office/drawing/2014/main" id="{A6563920-0F14-4207-86B5-94C72F68C413}"/>
            </a:ext>
          </a:extLst>
        </xdr:cNvPr>
        <xdr:cNvSpPr/>
      </xdr:nvSpPr>
      <xdr:spPr>
        <a:xfrm>
          <a:off x="3952875" y="76848753"/>
          <a:ext cx="36916" cy="250169"/>
        </a:xfrm>
        <a:prstGeom prst="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17</xdr:col>
      <xdr:colOff>5953</xdr:colOff>
      <xdr:row>209</xdr:row>
      <xdr:rowOff>29628</xdr:rowOff>
    </xdr:from>
    <xdr:to>
      <xdr:col>17</xdr:col>
      <xdr:colOff>42869</xdr:colOff>
      <xdr:row>211</xdr:row>
      <xdr:rowOff>5953</xdr:rowOff>
    </xdr:to>
    <xdr:sp macro="" textlink="">
      <xdr:nvSpPr>
        <xdr:cNvPr id="26" name="Rechteck 25">
          <a:extLst>
            <a:ext uri="{FF2B5EF4-FFF2-40B4-BE49-F238E27FC236}">
              <a16:creationId xmlns:a16="http://schemas.microsoft.com/office/drawing/2014/main" id="{874CBE3C-84C0-4314-8B6B-3690C33D1297}"/>
            </a:ext>
          </a:extLst>
        </xdr:cNvPr>
        <xdr:cNvSpPr/>
      </xdr:nvSpPr>
      <xdr:spPr>
        <a:xfrm>
          <a:off x="4208859" y="76848753"/>
          <a:ext cx="36916" cy="250169"/>
        </a:xfrm>
        <a:prstGeom prst="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12</xdr:col>
      <xdr:colOff>7327</xdr:colOff>
      <xdr:row>233</xdr:row>
      <xdr:rowOff>206848</xdr:rowOff>
    </xdr:from>
    <xdr:to>
      <xdr:col>12</xdr:col>
      <xdr:colOff>44243</xdr:colOff>
      <xdr:row>236</xdr:row>
      <xdr:rowOff>7327</xdr:rowOff>
    </xdr:to>
    <xdr:sp macro="" textlink="">
      <xdr:nvSpPr>
        <xdr:cNvPr id="18" name="Rechteck 17">
          <a:extLst>
            <a:ext uri="{FF2B5EF4-FFF2-40B4-BE49-F238E27FC236}">
              <a16:creationId xmlns:a16="http://schemas.microsoft.com/office/drawing/2014/main" id="{763BBD0A-0DE4-49BC-9429-33AC1D6FD87B}"/>
            </a:ext>
          </a:extLst>
        </xdr:cNvPr>
        <xdr:cNvSpPr/>
      </xdr:nvSpPr>
      <xdr:spPr>
        <a:xfrm>
          <a:off x="3084635" y="82422252"/>
          <a:ext cx="36916" cy="254748"/>
        </a:xfrm>
        <a:prstGeom prst="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13</xdr:col>
      <xdr:colOff>7327</xdr:colOff>
      <xdr:row>219</xdr:row>
      <xdr:rowOff>206848</xdr:rowOff>
    </xdr:from>
    <xdr:to>
      <xdr:col>13</xdr:col>
      <xdr:colOff>44243</xdr:colOff>
      <xdr:row>221</xdr:row>
      <xdr:rowOff>7327</xdr:rowOff>
    </xdr:to>
    <xdr:sp macro="" textlink="">
      <xdr:nvSpPr>
        <xdr:cNvPr id="29" name="Rechteck 28">
          <a:extLst>
            <a:ext uri="{FF2B5EF4-FFF2-40B4-BE49-F238E27FC236}">
              <a16:creationId xmlns:a16="http://schemas.microsoft.com/office/drawing/2014/main" id="{1706BA14-6520-4254-8BD2-3320EEB22936}"/>
            </a:ext>
          </a:extLst>
        </xdr:cNvPr>
        <xdr:cNvSpPr/>
      </xdr:nvSpPr>
      <xdr:spPr>
        <a:xfrm>
          <a:off x="3333750" y="84239329"/>
          <a:ext cx="36916" cy="254748"/>
        </a:xfrm>
        <a:prstGeom prst="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5</xdr:col>
      <xdr:colOff>0</xdr:colOff>
      <xdr:row>165</xdr:row>
      <xdr:rowOff>41415</xdr:rowOff>
    </xdr:from>
    <xdr:to>
      <xdr:col>20</xdr:col>
      <xdr:colOff>5348</xdr:colOff>
      <xdr:row>177</xdr:row>
      <xdr:rowOff>66459</xdr:rowOff>
    </xdr:to>
    <xdr:pic>
      <xdr:nvPicPr>
        <xdr:cNvPr id="37" name="Grafik 36">
          <a:extLst>
            <a:ext uri="{FF2B5EF4-FFF2-40B4-BE49-F238E27FC236}">
              <a16:creationId xmlns:a16="http://schemas.microsoft.com/office/drawing/2014/main" id="{61C57756-E403-30DD-D4E6-925479FC2C26}"/>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1333500" y="70849437"/>
          <a:ext cx="3600000" cy="2808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FF0000"/>
  </sheetPr>
  <dimension ref="A1:BM720"/>
  <sheetViews>
    <sheetView showGridLines="0" showRowColHeaders="0" tabSelected="1" topLeftCell="B1" zoomScale="130" zoomScaleNormal="130" workbookViewId="0">
      <pane xSplit="1" ySplit="2" topLeftCell="C3" activePane="bottomRight" state="frozen"/>
      <selection activeCell="B1" sqref="B1"/>
      <selection pane="topRight" activeCell="C1" sqref="C1"/>
      <selection pane="bottomLeft" activeCell="B3" sqref="B3"/>
      <selection pane="bottomRight" activeCell="E17" sqref="E17:N17"/>
    </sheetView>
  </sheetViews>
  <sheetFormatPr baseColWidth="10" defaultColWidth="0" defaultRowHeight="15" zeroHeight="1" x14ac:dyDescent="0.25"/>
  <cols>
    <col min="1" max="1" width="8.7109375" customWidth="1"/>
    <col min="2" max="2" width="0.140625" style="7" customWidth="1"/>
    <col min="3" max="14" width="3.7109375" style="7" customWidth="1"/>
    <col min="15" max="16" width="2.7109375" style="7" customWidth="1"/>
    <col min="17" max="25" width="3.7109375" style="7" customWidth="1"/>
    <col min="26" max="26" width="3.28515625" style="7" customWidth="1"/>
    <col min="27" max="27" width="0.85546875" style="7" customWidth="1"/>
    <col min="28" max="28" width="3.28515625" style="7" customWidth="1"/>
    <col min="29" max="29" width="1.7109375" style="7" customWidth="1"/>
    <col min="30" max="30" width="4.7109375" style="7" customWidth="1"/>
    <col min="31" max="31" width="1.7109375" style="7" customWidth="1"/>
    <col min="32" max="32" width="4.7109375" style="7" customWidth="1"/>
    <col min="33" max="33" width="1.7109375" style="7" customWidth="1"/>
    <col min="34" max="44" width="0.85546875" style="7" hidden="1"/>
    <col min="45" max="47" width="4.7109375" style="7" hidden="1"/>
    <col min="48" max="48" width="1.7109375" style="7" hidden="1"/>
    <col min="49" max="51" width="4.7109375" style="7" hidden="1"/>
    <col min="52" max="55" width="6.7109375" style="7" hidden="1"/>
    <col min="56" max="56" width="2.7109375" style="33" hidden="1"/>
    <col min="57" max="60" width="6.7109375" style="7" hidden="1"/>
    <col min="61" max="16384" width="11.42578125" style="7" hidden="1"/>
  </cols>
  <sheetData>
    <row r="1" spans="1:57" ht="20.100000000000001" customHeight="1" x14ac:dyDescent="0.25">
      <c r="A1" s="1"/>
      <c r="B1"/>
      <c r="C1" s="2" t="s">
        <v>0</v>
      </c>
      <c r="D1" s="2"/>
      <c r="E1" s="2"/>
      <c r="F1" s="2"/>
      <c r="G1" s="2"/>
      <c r="H1" s="2"/>
      <c r="I1" s="2"/>
      <c r="J1" s="2"/>
      <c r="K1" s="2"/>
      <c r="L1" s="2"/>
      <c r="M1" s="2"/>
      <c r="N1" s="2"/>
      <c r="O1" s="2"/>
      <c r="P1" s="2"/>
      <c r="Q1" s="2"/>
      <c r="R1" s="2"/>
      <c r="S1" s="2"/>
      <c r="T1" s="2"/>
      <c r="U1" s="2"/>
      <c r="V1" s="2"/>
      <c r="W1" s="2"/>
      <c r="X1" s="2"/>
      <c r="Y1" s="2"/>
      <c r="Z1" s="3"/>
      <c r="AA1" s="3"/>
      <c r="AB1" s="4" t="s">
        <v>1</v>
      </c>
      <c r="AD1" s="177" t="s">
        <v>551</v>
      </c>
      <c r="AE1" s="178"/>
      <c r="AF1" s="178"/>
      <c r="AH1" s="129"/>
      <c r="AS1" s="5">
        <f>L_KNR</f>
        <v>1</v>
      </c>
      <c r="BD1" s="7"/>
    </row>
    <row r="2" spans="1:57" ht="20.100000000000001" customHeight="1" x14ac:dyDescent="0.25">
      <c r="A2" s="1"/>
      <c r="B2"/>
      <c r="C2" s="6" t="s">
        <v>550</v>
      </c>
      <c r="D2" s="6"/>
      <c r="E2" s="6"/>
      <c r="F2" s="6"/>
      <c r="G2" s="6"/>
      <c r="H2" s="6"/>
      <c r="I2" s="6"/>
      <c r="J2" s="6"/>
      <c r="K2" s="6"/>
      <c r="L2" s="6"/>
      <c r="M2" s="6"/>
      <c r="N2" s="6"/>
      <c r="O2" s="6"/>
      <c r="P2" s="6"/>
      <c r="Q2" s="6"/>
      <c r="R2" s="6"/>
      <c r="S2" s="6"/>
      <c r="T2" s="6"/>
      <c r="U2" s="6"/>
      <c r="V2" s="6"/>
      <c r="W2" s="6"/>
      <c r="X2" s="6"/>
      <c r="Y2" s="6"/>
      <c r="Z2"/>
      <c r="AA2"/>
      <c r="AB2"/>
      <c r="AD2" s="179"/>
      <c r="AE2" s="180"/>
      <c r="AF2" s="180"/>
    </row>
    <row r="3" spans="1:57" ht="35.1" customHeight="1"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30"/>
      <c r="AD3" s="130"/>
      <c r="AE3" s="130"/>
      <c r="AF3" s="130"/>
      <c r="AG3" s="130"/>
      <c r="AU3" s="31" t="s">
        <v>2</v>
      </c>
      <c r="AZ3" s="131" t="s">
        <v>8</v>
      </c>
      <c r="BA3" s="131"/>
      <c r="BB3" s="131"/>
      <c r="BC3" s="131"/>
      <c r="BD3" s="132"/>
      <c r="BE3" s="133" t="s">
        <v>242</v>
      </c>
    </row>
    <row r="4" spans="1:57" ht="20.100000000000001" customHeight="1" thickBot="1" x14ac:dyDescent="0.3">
      <c r="A4" s="1"/>
      <c r="B4"/>
      <c r="C4" s="9" t="s">
        <v>173</v>
      </c>
      <c r="D4" s="10"/>
      <c r="E4" s="10"/>
      <c r="F4" s="11"/>
      <c r="G4" s="11"/>
      <c r="H4" s="11"/>
      <c r="I4" s="11"/>
      <c r="J4" s="11"/>
      <c r="K4" s="11"/>
      <c r="L4" s="11"/>
      <c r="M4" s="11"/>
      <c r="N4" s="11"/>
      <c r="O4" s="12"/>
      <c r="P4" s="12"/>
      <c r="Q4" s="12"/>
      <c r="R4" s="12"/>
      <c r="S4" s="12"/>
      <c r="T4" s="12"/>
      <c r="U4" s="12"/>
      <c r="V4" s="12"/>
      <c r="W4" s="12"/>
      <c r="X4" s="12"/>
      <c r="Y4" s="12"/>
      <c r="Z4" s="13"/>
      <c r="AA4" s="13"/>
      <c r="AB4" s="13" t="s">
        <v>3</v>
      </c>
      <c r="AD4" s="14" t="s">
        <v>4</v>
      </c>
      <c r="AE4" s="15" t="s">
        <v>5</v>
      </c>
      <c r="AF4" s="14" t="s">
        <v>6</v>
      </c>
    </row>
    <row r="5" spans="1:57" ht="9.9499999999999993" customHeight="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30"/>
      <c r="AD5" s="130"/>
      <c r="AE5" s="130"/>
      <c r="AF5" s="130"/>
      <c r="AG5" s="130"/>
      <c r="AH5" s="130"/>
      <c r="AI5" s="130"/>
      <c r="AJ5" s="130"/>
      <c r="AK5" s="130"/>
      <c r="AL5" s="130"/>
      <c r="AM5" s="130"/>
      <c r="AN5" s="130"/>
      <c r="AO5" s="130"/>
      <c r="AP5" s="130"/>
      <c r="AQ5" s="130"/>
      <c r="AR5" s="130"/>
      <c r="AS5" s="130"/>
      <c r="AT5" s="130"/>
      <c r="AU5" s="130"/>
      <c r="AV5" s="130"/>
      <c r="AW5" s="130"/>
      <c r="AX5" s="130"/>
    </row>
    <row r="6" spans="1:57" ht="18" customHeight="1" thickBot="1" x14ac:dyDescent="0.3">
      <c r="B6"/>
      <c r="C6" s="156" t="s">
        <v>30</v>
      </c>
      <c r="D6" s="156"/>
      <c r="E6" s="156"/>
      <c r="F6" s="156"/>
      <c r="G6" s="156"/>
      <c r="H6" s="156"/>
      <c r="I6" s="156"/>
      <c r="J6" s="156"/>
      <c r="K6" s="156"/>
      <c r="L6" s="156"/>
      <c r="M6" s="156"/>
      <c r="N6" s="156"/>
      <c r="O6" s="156"/>
      <c r="P6" s="156"/>
      <c r="Q6" s="156"/>
      <c r="R6" s="156"/>
      <c r="S6" s="156"/>
      <c r="T6" s="156"/>
      <c r="U6" s="156"/>
      <c r="V6" s="156"/>
      <c r="W6" s="156"/>
      <c r="X6" s="156"/>
      <c r="Y6" s="156"/>
      <c r="Z6" s="156"/>
      <c r="AA6" s="156"/>
      <c r="AB6"/>
    </row>
    <row r="7" spans="1:57" ht="18" customHeight="1" thickBot="1" x14ac:dyDescent="0.3">
      <c r="B7"/>
      <c r="C7" s="45" t="str">
        <f>COUNTA($AS$7:AS7)&amp;"."</f>
        <v>1.</v>
      </c>
      <c r="D7" s="148" t="s">
        <v>96</v>
      </c>
      <c r="E7" s="148"/>
      <c r="F7" s="148"/>
      <c r="G7" s="148"/>
      <c r="H7" s="148"/>
      <c r="I7" s="148"/>
      <c r="J7" s="148"/>
      <c r="K7" s="148"/>
      <c r="L7" s="148"/>
      <c r="M7" s="148"/>
      <c r="N7" s="148"/>
      <c r="O7" s="148"/>
      <c r="P7" s="148"/>
      <c r="Q7" s="148"/>
      <c r="R7" s="148"/>
      <c r="S7" s="148"/>
      <c r="T7" s="148"/>
      <c r="U7" s="148"/>
      <c r="V7" s="148"/>
      <c r="W7" s="148"/>
      <c r="X7" s="148"/>
      <c r="Y7" s="148"/>
      <c r="Z7" s="148"/>
      <c r="AA7" s="148"/>
      <c r="AB7" s="148"/>
      <c r="AS7" s="136" t="s">
        <v>7</v>
      </c>
      <c r="AT7" s="137">
        <f>COUNTA($AS7:AS$7)</f>
        <v>1</v>
      </c>
      <c r="AU7" s="16">
        <f>SUM(AD7:AD18)</f>
        <v>0</v>
      </c>
      <c r="AV7" s="17" t="s">
        <v>5</v>
      </c>
      <c r="AW7" s="18">
        <f>SUM(AF7:AF18)</f>
        <v>2</v>
      </c>
      <c r="AX7" s="116" t="str">
        <f>MID(GK,FIND("(",GK,1)+1,(FIND(")",GK,1)-FIND("(",GK,1)-1))</f>
        <v>GK7</v>
      </c>
    </row>
    <row r="8" spans="1:57" ht="18" customHeight="1" x14ac:dyDescent="0.25">
      <c r="B8"/>
      <c r="C8"/>
      <c r="D8" s="19"/>
      <c r="E8"/>
      <c r="F8"/>
      <c r="G8"/>
      <c r="H8"/>
      <c r="I8"/>
      <c r="J8"/>
      <c r="K8"/>
      <c r="L8"/>
      <c r="M8"/>
      <c r="N8"/>
      <c r="O8"/>
      <c r="P8"/>
      <c r="Q8"/>
      <c r="R8"/>
      <c r="S8"/>
      <c r="T8"/>
      <c r="U8"/>
      <c r="V8"/>
      <c r="W8"/>
      <c r="X8"/>
      <c r="Y8"/>
      <c r="Z8"/>
      <c r="AA8"/>
      <c r="AB8"/>
    </row>
    <row r="9" spans="1:57" ht="18" customHeight="1" x14ac:dyDescent="0.25">
      <c r="B9"/>
      <c r="C9"/>
      <c r="D9" s="19"/>
      <c r="E9"/>
      <c r="F9"/>
      <c r="G9"/>
      <c r="H9"/>
      <c r="I9"/>
      <c r="J9"/>
      <c r="K9"/>
      <c r="L9"/>
      <c r="M9"/>
      <c r="N9"/>
      <c r="O9"/>
      <c r="P9"/>
      <c r="Q9"/>
      <c r="R9"/>
      <c r="S9"/>
      <c r="T9"/>
      <c r="U9"/>
      <c r="V9"/>
      <c r="W9"/>
      <c r="X9"/>
      <c r="Y9"/>
      <c r="Z9"/>
      <c r="AA9"/>
      <c r="AB9"/>
    </row>
    <row r="10" spans="1:57" ht="18" customHeight="1" x14ac:dyDescent="0.25">
      <c r="B10"/>
      <c r="C10"/>
      <c r="D10" s="19"/>
      <c r="E10"/>
      <c r="F10"/>
      <c r="G10"/>
      <c r="H10"/>
      <c r="I10"/>
      <c r="J10"/>
      <c r="K10"/>
      <c r="L10"/>
      <c r="M10"/>
      <c r="N10"/>
      <c r="O10"/>
      <c r="P10"/>
      <c r="Q10"/>
      <c r="R10"/>
      <c r="S10"/>
      <c r="T10"/>
      <c r="U10"/>
      <c r="V10"/>
      <c r="W10"/>
      <c r="X10"/>
      <c r="Y10"/>
      <c r="Z10"/>
      <c r="AA10"/>
      <c r="AB10"/>
    </row>
    <row r="11" spans="1:57" ht="18" customHeight="1" x14ac:dyDescent="0.25">
      <c r="B11"/>
      <c r="C11"/>
      <c r="D11" s="19"/>
      <c r="E11"/>
      <c r="F11"/>
      <c r="G11"/>
      <c r="H11"/>
      <c r="I11"/>
      <c r="J11"/>
      <c r="K11"/>
      <c r="L11"/>
      <c r="M11"/>
      <c r="N11"/>
      <c r="O11"/>
      <c r="P11"/>
      <c r="Q11"/>
      <c r="R11"/>
      <c r="S11"/>
      <c r="T11"/>
      <c r="U11"/>
      <c r="V11"/>
      <c r="W11"/>
      <c r="X11"/>
      <c r="Y11"/>
      <c r="Z11"/>
      <c r="AA11"/>
      <c r="AB11"/>
    </row>
    <row r="12" spans="1:57" ht="18" customHeight="1" x14ac:dyDescent="0.25">
      <c r="B12"/>
      <c r="C12"/>
      <c r="D12" s="19"/>
      <c r="E12"/>
      <c r="F12"/>
      <c r="G12"/>
      <c r="H12"/>
      <c r="I12"/>
      <c r="J12"/>
      <c r="K12"/>
      <c r="L12"/>
      <c r="M12"/>
      <c r="N12"/>
      <c r="O12"/>
      <c r="P12"/>
      <c r="Q12"/>
      <c r="R12"/>
      <c r="S12"/>
      <c r="T12"/>
      <c r="U12"/>
      <c r="V12"/>
      <c r="W12"/>
      <c r="X12"/>
      <c r="Y12"/>
      <c r="Z12"/>
      <c r="AA12"/>
      <c r="AB12"/>
    </row>
    <row r="13" spans="1:57" ht="18" customHeight="1" x14ac:dyDescent="0.25">
      <c r="B13"/>
      <c r="C13"/>
      <c r="D13" s="19"/>
      <c r="E13"/>
      <c r="F13"/>
      <c r="G13"/>
      <c r="H13"/>
      <c r="I13"/>
      <c r="J13"/>
      <c r="K13"/>
      <c r="L13"/>
      <c r="M13"/>
      <c r="N13"/>
      <c r="O13"/>
      <c r="P13"/>
      <c r="Q13"/>
      <c r="R13"/>
      <c r="S13"/>
      <c r="T13"/>
      <c r="U13"/>
      <c r="V13"/>
      <c r="W13"/>
      <c r="X13"/>
      <c r="Y13"/>
      <c r="Z13"/>
      <c r="AA13"/>
      <c r="AB13"/>
    </row>
    <row r="14" spans="1:57" ht="18" customHeight="1" x14ac:dyDescent="0.25">
      <c r="B14"/>
      <c r="C14"/>
      <c r="D14" s="19"/>
      <c r="E14"/>
      <c r="F14"/>
      <c r="G14"/>
      <c r="H14"/>
      <c r="I14"/>
      <c r="J14"/>
      <c r="K14"/>
      <c r="L14"/>
      <c r="M14"/>
      <c r="N14"/>
      <c r="O14"/>
      <c r="P14"/>
      <c r="Q14"/>
      <c r="R14"/>
      <c r="S14"/>
      <c r="T14"/>
      <c r="U14"/>
      <c r="V14"/>
      <c r="W14"/>
      <c r="X14"/>
      <c r="Y14"/>
      <c r="Z14"/>
      <c r="AA14"/>
      <c r="AB14"/>
    </row>
    <row r="15" spans="1:57" ht="18" customHeight="1" x14ac:dyDescent="0.25">
      <c r="B15"/>
      <c r="C15"/>
      <c r="D15" s="19"/>
      <c r="E15"/>
      <c r="F15"/>
      <c r="G15"/>
      <c r="H15"/>
      <c r="I15"/>
      <c r="J15"/>
      <c r="K15"/>
      <c r="L15"/>
      <c r="M15"/>
      <c r="N15"/>
      <c r="O15"/>
      <c r="P15"/>
      <c r="Q15"/>
      <c r="R15"/>
      <c r="S15"/>
      <c r="T15"/>
      <c r="U15"/>
      <c r="V15"/>
      <c r="W15"/>
      <c r="X15"/>
      <c r="Y15"/>
      <c r="Z15"/>
      <c r="AA15"/>
      <c r="AB15"/>
    </row>
    <row r="16" spans="1:57" ht="18" customHeight="1" x14ac:dyDescent="0.25">
      <c r="B16"/>
      <c r="C16"/>
      <c r="D16" s="19"/>
      <c r="E16"/>
      <c r="F16"/>
      <c r="G16"/>
      <c r="H16"/>
      <c r="I16"/>
      <c r="J16"/>
      <c r="K16"/>
      <c r="L16"/>
      <c r="M16"/>
      <c r="N16"/>
      <c r="O16"/>
      <c r="P16"/>
      <c r="Q16"/>
      <c r="R16"/>
      <c r="S16"/>
      <c r="T16"/>
      <c r="U16"/>
      <c r="V16"/>
      <c r="W16"/>
      <c r="X16"/>
      <c r="Y16"/>
      <c r="Z16"/>
      <c r="AA16"/>
      <c r="AB16"/>
    </row>
    <row r="17" spans="2:60" ht="18" customHeight="1" x14ac:dyDescent="0.25">
      <c r="B17"/>
      <c r="C17"/>
      <c r="D17" s="46" t="s">
        <v>34</v>
      </c>
      <c r="E17" s="146"/>
      <c r="F17" s="146"/>
      <c r="G17" s="146"/>
      <c r="H17" s="146"/>
      <c r="I17" s="146"/>
      <c r="J17" s="146"/>
      <c r="K17" s="146"/>
      <c r="L17" s="146"/>
      <c r="M17" s="146"/>
      <c r="N17" s="146"/>
      <c r="O17"/>
      <c r="P17"/>
      <c r="Q17"/>
      <c r="R17"/>
      <c r="S17"/>
      <c r="T17"/>
      <c r="U17"/>
      <c r="V17"/>
      <c r="W17"/>
      <c r="X17"/>
      <c r="Y17"/>
      <c r="Z17"/>
      <c r="AA17"/>
      <c r="AB17"/>
      <c r="AD17" s="21" t="str">
        <f>IF(E17="","",SUM(IF(COUNTIF(BE17,AZ17)&gt;0,1/COUNTIF(AZ17,AZ17),0),IF(COUNTIF(BF17,BA17)&gt;0,1/COUNTIF(BA17,BA17),0),IF(COUNTIF(BG17,BB17)&gt;0,1/COUNTIF(BB17,BB17),0),IF(COUNTIF(BH17,BC17)&gt;0,1/COUNTIF(BC17,BC17),0)))</f>
        <v/>
      </c>
      <c r="AE17" s="22" t="s">
        <v>5</v>
      </c>
      <c r="AF17" s="23">
        <f>COUNTA(BE17:BH17)</f>
        <v>1</v>
      </c>
      <c r="AG17" s="113"/>
      <c r="AH17" s="113"/>
      <c r="AI17" s="113"/>
      <c r="AJ17" s="113"/>
      <c r="AK17" s="113"/>
      <c r="AL17" s="113"/>
      <c r="AM17" s="113"/>
      <c r="AN17" s="113"/>
      <c r="AO17" s="113"/>
      <c r="AP17" s="113"/>
      <c r="AQ17" s="113"/>
      <c r="AR17" s="113"/>
      <c r="AS17" s="113"/>
      <c r="AT17" s="113"/>
      <c r="AU17" s="113"/>
      <c r="AV17" s="113"/>
      <c r="AW17" s="113"/>
      <c r="AX17" s="113"/>
      <c r="AY17" s="113"/>
      <c r="AZ17" s="34">
        <f>E17</f>
        <v>0</v>
      </c>
      <c r="BA17" s="34"/>
      <c r="BB17" s="34"/>
      <c r="BC17" s="34"/>
      <c r="BD17" s="138" t="s">
        <v>9</v>
      </c>
      <c r="BE17" s="25" t="s">
        <v>32</v>
      </c>
      <c r="BF17" s="25"/>
      <c r="BG17" s="25"/>
      <c r="BH17" s="25"/>
    </row>
    <row r="18" spans="2:60" ht="18" customHeight="1" x14ac:dyDescent="0.25">
      <c r="B18"/>
      <c r="C18"/>
      <c r="D18" s="46" t="s">
        <v>35</v>
      </c>
      <c r="E18" s="146"/>
      <c r="F18" s="146"/>
      <c r="G18" s="146"/>
      <c r="H18" s="146"/>
      <c r="I18" s="146"/>
      <c r="J18" s="146"/>
      <c r="K18" s="146"/>
      <c r="L18" s="146"/>
      <c r="M18" s="146"/>
      <c r="N18" s="146"/>
      <c r="O18"/>
      <c r="P18"/>
      <c r="Q18"/>
      <c r="R18"/>
      <c r="S18"/>
      <c r="T18"/>
      <c r="U18"/>
      <c r="V18"/>
      <c r="W18"/>
      <c r="X18"/>
      <c r="Y18"/>
      <c r="Z18"/>
      <c r="AA18"/>
      <c r="AB18"/>
      <c r="AD18" s="21" t="str">
        <f>IF(E18="","",SUM(IF(COUNTIF(BE18,AZ18)&gt;0,1/COUNTIF(AZ18,AZ18),0),IF(COUNTIF(BF18,BA18)&gt;0,1/COUNTIF(BA18,BA18),0),IF(COUNTIF(BG18,BB18)&gt;0,1/COUNTIF(BB18,BB18),0),IF(COUNTIF(BH18,BC18)&gt;0,1/COUNTIF(BC18,BC18),0)))</f>
        <v/>
      </c>
      <c r="AE18" s="22" t="s">
        <v>5</v>
      </c>
      <c r="AF18" s="23">
        <f>COUNTA(BE18:BH18)</f>
        <v>1</v>
      </c>
      <c r="AG18" s="113"/>
      <c r="AH18" s="113"/>
      <c r="AI18" s="113"/>
      <c r="AJ18" s="113"/>
      <c r="AK18" s="113"/>
      <c r="AL18" s="113"/>
      <c r="AM18" s="113"/>
      <c r="AN18" s="113"/>
      <c r="AO18" s="113"/>
      <c r="AP18" s="113"/>
      <c r="AQ18" s="113"/>
      <c r="AR18" s="113"/>
      <c r="AS18" s="113"/>
      <c r="AT18" s="113"/>
      <c r="AU18" s="113"/>
      <c r="AV18" s="113"/>
      <c r="AW18" s="113"/>
      <c r="AX18" s="113"/>
      <c r="AY18" s="113"/>
      <c r="AZ18" s="34">
        <f>E18</f>
        <v>0</v>
      </c>
      <c r="BA18" s="34"/>
      <c r="BB18" s="34"/>
      <c r="BC18" s="34"/>
      <c r="BD18" s="138" t="s">
        <v>9</v>
      </c>
      <c r="BE18" s="25" t="s">
        <v>33</v>
      </c>
      <c r="BF18" s="25"/>
      <c r="BG18" s="25"/>
      <c r="BH18" s="25"/>
    </row>
    <row r="19" spans="2:60" ht="18" customHeight="1" thickBot="1" x14ac:dyDescent="0.3">
      <c r="B19"/>
      <c r="C19"/>
      <c r="D19" s="19"/>
      <c r="E19"/>
      <c r="F19"/>
      <c r="G19"/>
      <c r="H19"/>
      <c r="I19"/>
      <c r="J19"/>
      <c r="K19"/>
      <c r="L19"/>
      <c r="M19"/>
      <c r="N19"/>
      <c r="O19"/>
      <c r="P19"/>
      <c r="Q19"/>
      <c r="R19"/>
      <c r="S19"/>
      <c r="T19"/>
      <c r="U19"/>
      <c r="V19"/>
      <c r="W19"/>
      <c r="X19"/>
      <c r="Y19"/>
      <c r="Z19"/>
      <c r="AA19"/>
      <c r="AB19"/>
    </row>
    <row r="20" spans="2:60" ht="18" customHeight="1" thickBot="1" x14ac:dyDescent="0.3">
      <c r="B20"/>
      <c r="C20" s="45" t="str">
        <f>COUNTA($AS$7:AS20)&amp;"."</f>
        <v>2.</v>
      </c>
      <c r="D20" s="148" t="s">
        <v>94</v>
      </c>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S20" s="136" t="s">
        <v>7</v>
      </c>
      <c r="AT20" s="137">
        <f>COUNTA($AS$7:AS20)</f>
        <v>2</v>
      </c>
      <c r="AU20" s="16">
        <f>SUM(AD20:AD40)</f>
        <v>0</v>
      </c>
      <c r="AV20" s="17" t="s">
        <v>5</v>
      </c>
      <c r="AW20" s="18">
        <f>SUM(AF20:AF40)</f>
        <v>6</v>
      </c>
      <c r="AX20" s="116" t="str">
        <f>MID(GK,FIND("(",GK,1)+1,(FIND(")",GK,1)-FIND("(",GK,1)-1))</f>
        <v>GK7</v>
      </c>
    </row>
    <row r="21" spans="2:60" ht="18" customHeight="1" x14ac:dyDescent="0.25">
      <c r="B21"/>
      <c r="C21"/>
      <c r="D21" s="19"/>
      <c r="E21"/>
      <c r="F21"/>
      <c r="G21"/>
      <c r="H21"/>
      <c r="I21"/>
      <c r="J21"/>
      <c r="K21"/>
      <c r="L21"/>
      <c r="M21"/>
      <c r="N21"/>
      <c r="O21"/>
      <c r="P21"/>
      <c r="Q21"/>
      <c r="R21"/>
      <c r="S21"/>
      <c r="T21"/>
      <c r="U21"/>
      <c r="V21"/>
      <c r="W21"/>
      <c r="X21"/>
      <c r="Y21"/>
      <c r="Z21"/>
      <c r="AA21"/>
      <c r="AB21"/>
    </row>
    <row r="22" spans="2:60" ht="18" customHeight="1" x14ac:dyDescent="0.25">
      <c r="B22"/>
      <c r="C22"/>
      <c r="D22" s="19"/>
      <c r="E22"/>
      <c r="F22"/>
      <c r="G22"/>
      <c r="H22"/>
      <c r="I22"/>
      <c r="J22"/>
      <c r="K22"/>
      <c r="L22"/>
      <c r="M22"/>
      <c r="N22"/>
      <c r="O22"/>
      <c r="P22"/>
      <c r="Q22"/>
      <c r="R22"/>
      <c r="S22"/>
      <c r="T22"/>
      <c r="U22"/>
      <c r="V22"/>
      <c r="W22"/>
      <c r="X22"/>
      <c r="Y22"/>
      <c r="Z22"/>
      <c r="AA22"/>
      <c r="AB22"/>
    </row>
    <row r="23" spans="2:60" ht="18" customHeight="1" x14ac:dyDescent="0.25">
      <c r="B23"/>
      <c r="C23"/>
      <c r="D23" s="19"/>
      <c r="E23"/>
      <c r="F23"/>
      <c r="G23"/>
      <c r="H23"/>
      <c r="I23"/>
      <c r="J23"/>
      <c r="K23"/>
      <c r="L23"/>
      <c r="M23"/>
      <c r="N23"/>
      <c r="O23"/>
      <c r="P23"/>
      <c r="Q23"/>
      <c r="R23"/>
      <c r="S23"/>
      <c r="T23"/>
      <c r="U23"/>
      <c r="V23"/>
      <c r="W23"/>
      <c r="X23"/>
      <c r="Y23"/>
      <c r="Z23"/>
      <c r="AA23"/>
      <c r="AB23"/>
    </row>
    <row r="24" spans="2:60" ht="18" customHeight="1" x14ac:dyDescent="0.25">
      <c r="B24"/>
      <c r="C24"/>
      <c r="D24" s="19"/>
      <c r="E24"/>
      <c r="F24"/>
      <c r="G24"/>
      <c r="H24"/>
      <c r="I24"/>
      <c r="J24"/>
      <c r="K24"/>
      <c r="L24"/>
      <c r="M24"/>
      <c r="N24"/>
      <c r="O24"/>
      <c r="P24"/>
      <c r="Q24"/>
      <c r="R24"/>
      <c r="S24"/>
      <c r="T24"/>
      <c r="U24"/>
      <c r="V24"/>
      <c r="W24"/>
      <c r="X24"/>
      <c r="Y24"/>
      <c r="Z24"/>
      <c r="AA24"/>
      <c r="AB24"/>
    </row>
    <row r="25" spans="2:60" ht="18" customHeight="1" x14ac:dyDescent="0.25">
      <c r="B25"/>
      <c r="C25"/>
      <c r="D25" s="19"/>
      <c r="E25"/>
      <c r="F25"/>
      <c r="G25"/>
      <c r="H25"/>
      <c r="I25"/>
      <c r="J25"/>
      <c r="K25"/>
      <c r="L25"/>
      <c r="M25"/>
      <c r="N25"/>
      <c r="O25"/>
      <c r="P25"/>
      <c r="Q25"/>
      <c r="R25"/>
      <c r="S25"/>
      <c r="T25"/>
      <c r="U25"/>
      <c r="V25"/>
      <c r="W25"/>
      <c r="X25"/>
      <c r="Y25"/>
      <c r="Z25"/>
      <c r="AA25"/>
      <c r="AB25"/>
    </row>
    <row r="26" spans="2:60" ht="18" customHeight="1" x14ac:dyDescent="0.25">
      <c r="B26"/>
      <c r="C26"/>
      <c r="D26" s="19"/>
      <c r="E26"/>
      <c r="F26"/>
      <c r="G26"/>
      <c r="H26"/>
      <c r="I26"/>
      <c r="J26"/>
      <c r="K26"/>
      <c r="L26"/>
      <c r="M26"/>
      <c r="N26"/>
      <c r="O26"/>
      <c r="P26"/>
      <c r="Q26"/>
      <c r="R26"/>
      <c r="S26"/>
      <c r="T26"/>
      <c r="U26"/>
      <c r="V26"/>
      <c r="W26"/>
      <c r="X26"/>
      <c r="Y26"/>
      <c r="Z26"/>
      <c r="AA26"/>
      <c r="AB26"/>
    </row>
    <row r="27" spans="2:60" ht="18" customHeight="1" x14ac:dyDescent="0.25">
      <c r="B27"/>
      <c r="C27"/>
      <c r="D27" s="19"/>
      <c r="E27"/>
      <c r="F27"/>
      <c r="G27"/>
      <c r="H27"/>
      <c r="I27"/>
      <c r="J27"/>
      <c r="K27"/>
      <c r="L27"/>
      <c r="M27"/>
      <c r="N27"/>
      <c r="O27"/>
      <c r="P27"/>
      <c r="Q27"/>
      <c r="R27"/>
      <c r="S27"/>
      <c r="T27"/>
      <c r="U27"/>
      <c r="V27"/>
      <c r="W27"/>
      <c r="X27"/>
      <c r="Y27"/>
      <c r="Z27"/>
      <c r="AA27"/>
      <c r="AB27"/>
    </row>
    <row r="28" spans="2:60" ht="18" customHeight="1" x14ac:dyDescent="0.25">
      <c r="B28"/>
      <c r="C28"/>
      <c r="D28" s="19"/>
      <c r="E28"/>
      <c r="F28"/>
      <c r="G28"/>
      <c r="H28"/>
      <c r="I28"/>
      <c r="J28"/>
      <c r="K28"/>
      <c r="L28"/>
      <c r="M28"/>
      <c r="N28"/>
      <c r="O28"/>
      <c r="P28"/>
      <c r="Q28"/>
      <c r="R28"/>
      <c r="S28"/>
      <c r="T28"/>
      <c r="U28"/>
      <c r="V28"/>
      <c r="W28"/>
      <c r="X28"/>
      <c r="Y28"/>
      <c r="Z28"/>
      <c r="AA28"/>
      <c r="AB28"/>
    </row>
    <row r="29" spans="2:60" ht="18" customHeight="1" x14ac:dyDescent="0.25">
      <c r="B29"/>
      <c r="C29"/>
      <c r="D29" s="19"/>
      <c r="E29"/>
      <c r="F29"/>
      <c r="G29"/>
      <c r="H29"/>
      <c r="I29"/>
      <c r="J29"/>
      <c r="K29"/>
      <c r="L29"/>
      <c r="M29"/>
      <c r="N29"/>
      <c r="O29"/>
      <c r="P29"/>
      <c r="Q29"/>
      <c r="R29"/>
      <c r="S29"/>
      <c r="T29"/>
      <c r="U29"/>
      <c r="V29"/>
      <c r="W29"/>
      <c r="X29"/>
      <c r="Y29"/>
      <c r="Z29"/>
      <c r="AA29"/>
      <c r="AB29"/>
    </row>
    <row r="30" spans="2:60" ht="18" customHeight="1" x14ac:dyDescent="0.25">
      <c r="B30"/>
      <c r="C30"/>
      <c r="D30" s="19"/>
      <c r="E30"/>
      <c r="F30"/>
      <c r="G30"/>
      <c r="H30"/>
      <c r="I30"/>
      <c r="J30"/>
      <c r="K30"/>
      <c r="L30"/>
      <c r="M30"/>
      <c r="N30"/>
      <c r="O30"/>
      <c r="P30"/>
      <c r="Q30"/>
      <c r="R30"/>
      <c r="S30"/>
      <c r="T30"/>
      <c r="U30"/>
      <c r="V30"/>
      <c r="W30"/>
      <c r="X30"/>
      <c r="Y30"/>
      <c r="Z30"/>
      <c r="AA30"/>
      <c r="AB30"/>
    </row>
    <row r="31" spans="2:60" ht="18" customHeight="1" x14ac:dyDescent="0.25">
      <c r="B31"/>
      <c r="C31"/>
      <c r="D31" s="19"/>
      <c r="E31"/>
      <c r="F31"/>
      <c r="G31"/>
      <c r="H31"/>
      <c r="I31"/>
      <c r="J31"/>
      <c r="K31"/>
      <c r="L31"/>
      <c r="M31"/>
      <c r="N31"/>
      <c r="O31"/>
      <c r="P31"/>
      <c r="Q31"/>
      <c r="R31"/>
      <c r="S31"/>
      <c r="T31"/>
      <c r="U31"/>
      <c r="V31"/>
      <c r="W31"/>
      <c r="X31"/>
      <c r="Y31"/>
      <c r="Z31"/>
      <c r="AA31"/>
      <c r="AB31"/>
    </row>
    <row r="32" spans="2:60" ht="18" customHeight="1" x14ac:dyDescent="0.25">
      <c r="B32"/>
      <c r="C32"/>
      <c r="D32" s="19"/>
      <c r="E32"/>
      <c r="F32"/>
      <c r="G32"/>
      <c r="H32"/>
      <c r="I32"/>
      <c r="J32"/>
      <c r="K32"/>
      <c r="L32"/>
      <c r="M32"/>
      <c r="N32"/>
      <c r="O32"/>
      <c r="P32"/>
      <c r="Q32"/>
      <c r="R32"/>
      <c r="S32"/>
      <c r="T32"/>
      <c r="U32"/>
      <c r="V32"/>
      <c r="W32"/>
      <c r="X32"/>
      <c r="Y32"/>
      <c r="Z32"/>
      <c r="AA32"/>
      <c r="AB32"/>
    </row>
    <row r="33" spans="2:60" ht="30" customHeight="1" x14ac:dyDescent="0.25">
      <c r="B33"/>
      <c r="C33"/>
      <c r="D33" s="162" t="s">
        <v>529</v>
      </c>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row>
    <row r="34" spans="2:60" ht="18" customHeight="1" x14ac:dyDescent="0.25">
      <c r="B34"/>
      <c r="C34"/>
      <c r="D34" s="54" t="s">
        <v>36</v>
      </c>
      <c r="E34"/>
      <c r="F34" s="146"/>
      <c r="G34" s="146"/>
      <c r="H34" s="146"/>
      <c r="I34" s="146"/>
      <c r="J34" s="146"/>
      <c r="K34" s="146"/>
      <c r="L34" s="146"/>
      <c r="M34" s="146"/>
      <c r="N34" s="146"/>
      <c r="O34" s="146"/>
      <c r="P34"/>
      <c r="Q34"/>
      <c r="R34"/>
      <c r="S34"/>
      <c r="T34"/>
      <c r="U34"/>
      <c r="V34"/>
      <c r="W34"/>
      <c r="X34"/>
      <c r="Y34"/>
      <c r="Z34"/>
      <c r="AA34"/>
      <c r="AB34"/>
      <c r="AD34" s="21" t="str">
        <f>IF(F34="","",SUM(IF(COUNTIF(BE34,AZ34)&gt;0,1/COUNTIF(AZ34,AZ34),0),IF(COUNTIF(BF34,BA34)&gt;0,1/COUNTIF(BA34,BA34),0),IF(COUNTIF(BG34,BB34)&gt;0,1/COUNTIF(BB34,BB34),0),IF(COUNTIF(BH34,BC34)&gt;0,1/COUNTIF(BC34,BC34),0)))</f>
        <v/>
      </c>
      <c r="AE34" s="22" t="s">
        <v>5</v>
      </c>
      <c r="AF34" s="23">
        <f>COUNTA(BE34:BH34)</f>
        <v>1</v>
      </c>
      <c r="AG34" s="113"/>
      <c r="AH34" s="113"/>
      <c r="AI34" s="113"/>
      <c r="AJ34" s="113"/>
      <c r="AK34" s="113"/>
      <c r="AL34" s="113"/>
      <c r="AM34" s="113"/>
      <c r="AN34" s="113"/>
      <c r="AO34" s="113"/>
      <c r="AP34" s="113"/>
      <c r="AQ34" s="113"/>
      <c r="AR34" s="113"/>
      <c r="AS34" s="113"/>
      <c r="AT34" s="113"/>
      <c r="AU34" s="113"/>
      <c r="AV34" s="113"/>
      <c r="AW34" s="113"/>
      <c r="AX34" s="113"/>
      <c r="AY34" s="113"/>
      <c r="AZ34" s="34">
        <f>F34</f>
        <v>0</v>
      </c>
      <c r="BA34" s="34"/>
      <c r="BB34" s="34"/>
      <c r="BC34" s="34"/>
      <c r="BD34" s="138" t="s">
        <v>9</v>
      </c>
      <c r="BE34" s="25" t="s">
        <v>44</v>
      </c>
      <c r="BF34" s="25"/>
      <c r="BG34" s="25"/>
      <c r="BH34" s="25"/>
    </row>
    <row r="35" spans="2:60" ht="18" customHeight="1" x14ac:dyDescent="0.25">
      <c r="B35"/>
      <c r="C35"/>
      <c r="D35" s="54" t="s">
        <v>38</v>
      </c>
      <c r="E35"/>
      <c r="F35"/>
      <c r="G35"/>
      <c r="H35"/>
      <c r="I35"/>
      <c r="J35"/>
      <c r="K35"/>
      <c r="L35"/>
      <c r="M35"/>
      <c r="N35"/>
      <c r="O35"/>
      <c r="P35"/>
      <c r="Q35"/>
      <c r="R35"/>
      <c r="S35"/>
      <c r="T35"/>
      <c r="U35"/>
      <c r="V35"/>
      <c r="W35"/>
      <c r="X35"/>
      <c r="Y35"/>
      <c r="Z35"/>
      <c r="AA35"/>
      <c r="AB35"/>
    </row>
    <row r="36" spans="2:60" ht="18" customHeight="1" x14ac:dyDescent="0.25">
      <c r="B36"/>
      <c r="C36"/>
      <c r="D36" s="8" t="s">
        <v>9</v>
      </c>
      <c r="E36" s="146"/>
      <c r="F36" s="146"/>
      <c r="G36" s="146"/>
      <c r="H36" s="146"/>
      <c r="I36" s="146"/>
      <c r="J36" s="146"/>
      <c r="K36" s="146"/>
      <c r="L36" s="146"/>
      <c r="M36" s="146"/>
      <c r="N36" s="146"/>
      <c r="O36"/>
      <c r="P36"/>
      <c r="Q36"/>
      <c r="R36"/>
      <c r="S36"/>
      <c r="T36"/>
      <c r="U36"/>
      <c r="V36"/>
      <c r="W36"/>
      <c r="X36"/>
      <c r="Y36"/>
      <c r="Z36"/>
      <c r="AA36"/>
      <c r="AB36"/>
      <c r="AD36" s="21" t="str">
        <f>IF(E36="","",SUM(IF(COUNTIF(BE36:BE40,AZ36)&gt;0,1/COUNTIF(AZ36:AZ40,AZ36),0),IF(COUNTIF(BF36:BF40,BA36)&gt;0,1/COUNTIF(BA36:BA40,BA36),0),IF(COUNTIF(BG36:BG40,BB36)&gt;0,1/COUNTIF(BB36:BB40,BB36),0),IF(COUNTIF(BH36:BH40,BC36)&gt;0,1/COUNTIF(BC36:BC40,BC36),0)))</f>
        <v/>
      </c>
      <c r="AE36" s="22" t="s">
        <v>5</v>
      </c>
      <c r="AF36" s="23">
        <f>COUNTA(BE36:BH36)</f>
        <v>1</v>
      </c>
      <c r="AZ36" s="24">
        <f>E36</f>
        <v>0</v>
      </c>
      <c r="BA36" s="24"/>
      <c r="BB36" s="24"/>
      <c r="BC36" s="24"/>
      <c r="BD36" s="138" t="s">
        <v>9</v>
      </c>
      <c r="BE36" s="25" t="s">
        <v>45</v>
      </c>
      <c r="BF36" s="25"/>
      <c r="BG36" s="25"/>
      <c r="BH36" s="25"/>
    </row>
    <row r="37" spans="2:60" ht="18" customHeight="1" x14ac:dyDescent="0.25">
      <c r="B37"/>
      <c r="C37"/>
      <c r="D37" s="8" t="s">
        <v>9</v>
      </c>
      <c r="E37" s="146"/>
      <c r="F37" s="146"/>
      <c r="G37" s="146"/>
      <c r="H37" s="146"/>
      <c r="I37" s="146"/>
      <c r="J37" s="146"/>
      <c r="K37" s="146"/>
      <c r="L37" s="146"/>
      <c r="M37" s="146"/>
      <c r="N37" s="146"/>
      <c r="O37"/>
      <c r="P37"/>
      <c r="Q37"/>
      <c r="R37"/>
      <c r="S37"/>
      <c r="T37"/>
      <c r="U37"/>
      <c r="V37"/>
      <c r="W37"/>
      <c r="X37"/>
      <c r="Y37"/>
      <c r="Z37"/>
      <c r="AA37"/>
      <c r="AB37"/>
      <c r="AD37" s="21" t="str">
        <f>IF(E37="","",SUM(IF(COUNTIF(BE36:BE40,AZ37)&gt;0,1/COUNTIF(AZ36:AZ40,AZ37),0),IF(COUNTIF(BF36:BF40,BA37)&gt;0,1/COUNTIF(BA36:BA40,BA37),0),IF(COUNTIF(BG36:BG40,BB37)&gt;0,1/COUNTIF(BB36:BB40,BB37),0),IF(COUNTIF(BH36:BH40,BC37)&gt;0,1/COUNTIF(BC36:BC40,BC37),0)))</f>
        <v/>
      </c>
      <c r="AE37" s="22" t="s">
        <v>5</v>
      </c>
      <c r="AF37" s="23">
        <f t="shared" ref="AF37:AF40" si="0">COUNTA(BE37:BH37)</f>
        <v>1</v>
      </c>
      <c r="AZ37" s="24">
        <f>E37</f>
        <v>0</v>
      </c>
      <c r="BA37" s="24"/>
      <c r="BB37" s="24"/>
      <c r="BC37" s="24"/>
      <c r="BD37" s="138" t="s">
        <v>9</v>
      </c>
      <c r="BE37" s="25" t="s">
        <v>46</v>
      </c>
      <c r="BF37" s="25"/>
      <c r="BG37" s="25"/>
      <c r="BH37" s="25"/>
    </row>
    <row r="38" spans="2:60" ht="18" customHeight="1" x14ac:dyDescent="0.25">
      <c r="B38"/>
      <c r="C38"/>
      <c r="D38" s="8" t="s">
        <v>9</v>
      </c>
      <c r="E38" s="146"/>
      <c r="F38" s="146"/>
      <c r="G38" s="146"/>
      <c r="H38" s="146"/>
      <c r="I38" s="146"/>
      <c r="J38" s="146"/>
      <c r="K38" s="146"/>
      <c r="L38" s="146"/>
      <c r="M38" s="146"/>
      <c r="N38" s="146"/>
      <c r="O38"/>
      <c r="P38"/>
      <c r="Q38"/>
      <c r="R38"/>
      <c r="S38"/>
      <c r="T38"/>
      <c r="U38"/>
      <c r="V38"/>
      <c r="W38"/>
      <c r="X38"/>
      <c r="Y38"/>
      <c r="Z38"/>
      <c r="AA38"/>
      <c r="AB38"/>
      <c r="AD38" s="21" t="str">
        <f>IF(E38="","",SUM(IF(COUNTIF(BE36:BE40,AZ38)&gt;0,1/COUNTIF(AZ36:AZ40,AZ38),0),IF(COUNTIF(BF36:BF40,BA38)&gt;0,1/COUNTIF(BA36:BA40,BA38),0),IF(COUNTIF(BG36:BG40,BB38)&gt;0,1/COUNTIF(BB36:BB40,BB38),0),IF(COUNTIF(BH36:BH40,BC38)&gt;0,1/COUNTIF(BC36:BC40,BC38),0)))</f>
        <v/>
      </c>
      <c r="AE38" s="22" t="s">
        <v>5</v>
      </c>
      <c r="AF38" s="23">
        <f t="shared" si="0"/>
        <v>1</v>
      </c>
      <c r="AZ38" s="24">
        <f>E38</f>
        <v>0</v>
      </c>
      <c r="BA38" s="24"/>
      <c r="BB38" s="24"/>
      <c r="BC38" s="24"/>
      <c r="BD38" s="138" t="s">
        <v>9</v>
      </c>
      <c r="BE38" s="25" t="s">
        <v>47</v>
      </c>
      <c r="BF38" s="25"/>
      <c r="BG38" s="25"/>
      <c r="BH38" s="25"/>
    </row>
    <row r="39" spans="2:60" ht="18" customHeight="1" x14ac:dyDescent="0.25">
      <c r="B39"/>
      <c r="C39"/>
      <c r="D39" s="8" t="s">
        <v>9</v>
      </c>
      <c r="E39" s="146"/>
      <c r="F39" s="146"/>
      <c r="G39" s="146"/>
      <c r="H39" s="146"/>
      <c r="I39" s="146"/>
      <c r="J39" s="146"/>
      <c r="K39" s="146"/>
      <c r="L39" s="146"/>
      <c r="M39" s="146"/>
      <c r="N39" s="146"/>
      <c r="O39"/>
      <c r="P39"/>
      <c r="Q39"/>
      <c r="R39"/>
      <c r="S39"/>
      <c r="T39"/>
      <c r="U39"/>
      <c r="V39"/>
      <c r="W39"/>
      <c r="X39"/>
      <c r="Y39"/>
      <c r="Z39"/>
      <c r="AA39"/>
      <c r="AB39"/>
      <c r="AD39" s="21" t="str">
        <f>IF(E39="","",SUM(IF(COUNTIF(BE36:BE40,AZ39)&gt;0,1/COUNTIF(AZ36:AZ40,AZ39),0),IF(COUNTIF(BF36:BF40,BA39)&gt;0,1/COUNTIF(BA36:BA40,BA39),0),IF(COUNTIF(BG36:BG40,BB39)&gt;0,1/COUNTIF(BB36:BB40,BB39),0),IF(COUNTIF(BH36:BH40,BC39)&gt;0,1/COUNTIF(BC36:BC40,BC39),0)))</f>
        <v/>
      </c>
      <c r="AE39" s="22" t="s">
        <v>5</v>
      </c>
      <c r="AF39" s="23">
        <f t="shared" si="0"/>
        <v>1</v>
      </c>
      <c r="AZ39" s="24">
        <f>E39</f>
        <v>0</v>
      </c>
      <c r="BA39" s="24"/>
      <c r="BB39" s="24"/>
      <c r="BC39" s="24"/>
      <c r="BD39" s="138" t="s">
        <v>9</v>
      </c>
      <c r="BE39" s="25" t="s">
        <v>48</v>
      </c>
      <c r="BF39" s="25"/>
      <c r="BG39" s="25"/>
      <c r="BH39" s="25"/>
    </row>
    <row r="40" spans="2:60" ht="18" customHeight="1" x14ac:dyDescent="0.25">
      <c r="B40"/>
      <c r="C40"/>
      <c r="D40" s="8" t="s">
        <v>9</v>
      </c>
      <c r="E40" s="146"/>
      <c r="F40" s="146"/>
      <c r="G40" s="146"/>
      <c r="H40" s="146"/>
      <c r="I40" s="146"/>
      <c r="J40" s="146"/>
      <c r="K40" s="146"/>
      <c r="L40" s="146"/>
      <c r="M40" s="146"/>
      <c r="N40" s="146"/>
      <c r="O40"/>
      <c r="P40"/>
      <c r="Q40"/>
      <c r="R40"/>
      <c r="S40"/>
      <c r="T40"/>
      <c r="U40"/>
      <c r="V40"/>
      <c r="W40"/>
      <c r="X40"/>
      <c r="Y40"/>
      <c r="Z40"/>
      <c r="AA40"/>
      <c r="AB40"/>
      <c r="AD40" s="21" t="str">
        <f>IF(E40="","",SUM(IF(COUNTIF(BE36:BE40,AZ40)&gt;0,1/COUNTIF(AZ36:AZ40,AZ40),0),IF(COUNTIF(BF36:BF40,BA40)&gt;0,1/COUNTIF(BA36:BA40,BA40),0),IF(COUNTIF(BG36:BG40,BB40)&gt;0,1/COUNTIF(BB36:BB40,BB40),0),IF(COUNTIF(BH36:BH40,BC40)&gt;0,1/COUNTIF(BC36:BC40,BC40),0)))</f>
        <v/>
      </c>
      <c r="AE40" s="22" t="s">
        <v>5</v>
      </c>
      <c r="AF40" s="23">
        <f t="shared" si="0"/>
        <v>1</v>
      </c>
      <c r="AZ40" s="24">
        <f>E40</f>
        <v>0</v>
      </c>
      <c r="BA40" s="24"/>
      <c r="BB40" s="24"/>
      <c r="BC40" s="24"/>
      <c r="BD40" s="138" t="s">
        <v>9</v>
      </c>
      <c r="BE40" s="25" t="s">
        <v>49</v>
      </c>
      <c r="BF40" s="25"/>
      <c r="BG40" s="25"/>
      <c r="BH40" s="25"/>
    </row>
    <row r="41" spans="2:60" ht="18" customHeight="1" thickBot="1" x14ac:dyDescent="0.3">
      <c r="B41"/>
      <c r="C41"/>
      <c r="D41" s="19"/>
      <c r="E41"/>
      <c r="F41"/>
      <c r="G41"/>
      <c r="H41"/>
      <c r="I41"/>
      <c r="J41"/>
      <c r="K41"/>
      <c r="L41"/>
      <c r="M41"/>
      <c r="N41"/>
      <c r="O41"/>
      <c r="P41"/>
      <c r="Q41"/>
      <c r="R41"/>
      <c r="S41"/>
      <c r="T41"/>
      <c r="U41"/>
      <c r="V41"/>
      <c r="W41"/>
      <c r="X41"/>
      <c r="Y41"/>
      <c r="Z41"/>
      <c r="AA41"/>
      <c r="AB41"/>
    </row>
    <row r="42" spans="2:60" ht="18" customHeight="1" thickBot="1" x14ac:dyDescent="0.3">
      <c r="B42"/>
      <c r="C42" s="45" t="str">
        <f>COUNTA($AS$7:AS42)&amp;"."</f>
        <v>3.</v>
      </c>
      <c r="D42" s="148" t="s">
        <v>95</v>
      </c>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S42" s="136" t="s">
        <v>7</v>
      </c>
      <c r="AT42" s="137">
        <f>COUNTA($AS$7:AS42)</f>
        <v>3</v>
      </c>
      <c r="AU42" s="16">
        <f>SUM(AD42:AD62)</f>
        <v>0</v>
      </c>
      <c r="AV42" s="17" t="s">
        <v>5</v>
      </c>
      <c r="AW42" s="18">
        <f>SUM(AF42:AF62)</f>
        <v>6</v>
      </c>
      <c r="AX42" s="116" t="str">
        <f>MID(GK,FIND("(",GK,1)+1,(FIND(")",GK,1)-FIND("(",GK,1)-1))</f>
        <v>GK7</v>
      </c>
    </row>
    <row r="43" spans="2:60" ht="18" customHeight="1" x14ac:dyDescent="0.25">
      <c r="B43"/>
      <c r="C43"/>
      <c r="D43" s="19"/>
      <c r="E43"/>
      <c r="F43"/>
      <c r="G43"/>
      <c r="H43"/>
      <c r="I43"/>
      <c r="J43"/>
      <c r="K43"/>
      <c r="L43"/>
      <c r="M43"/>
      <c r="N43"/>
      <c r="O43"/>
      <c r="P43"/>
      <c r="Q43"/>
      <c r="R43"/>
      <c r="S43"/>
      <c r="T43"/>
      <c r="U43"/>
      <c r="V43"/>
      <c r="W43"/>
      <c r="X43"/>
      <c r="Y43"/>
      <c r="Z43"/>
      <c r="AA43"/>
      <c r="AB43"/>
    </row>
    <row r="44" spans="2:60" ht="18" customHeight="1" x14ac:dyDescent="0.25">
      <c r="B44"/>
      <c r="C44"/>
      <c r="D44" s="19"/>
      <c r="E44"/>
      <c r="F44"/>
      <c r="G44"/>
      <c r="H44"/>
      <c r="I44"/>
      <c r="J44"/>
      <c r="K44"/>
      <c r="L44"/>
      <c r="M44"/>
      <c r="N44"/>
      <c r="O44"/>
      <c r="P44"/>
      <c r="Q44"/>
      <c r="R44"/>
      <c r="S44"/>
      <c r="T44"/>
      <c r="U44"/>
      <c r="V44"/>
      <c r="W44"/>
      <c r="X44"/>
      <c r="Y44"/>
      <c r="Z44"/>
      <c r="AA44"/>
      <c r="AB44"/>
    </row>
    <row r="45" spans="2:60" ht="18" customHeight="1" x14ac:dyDescent="0.25">
      <c r="B45"/>
      <c r="C45"/>
      <c r="D45" s="19"/>
      <c r="E45"/>
      <c r="F45"/>
      <c r="G45"/>
      <c r="H45"/>
      <c r="I45"/>
      <c r="J45"/>
      <c r="K45"/>
      <c r="L45"/>
      <c r="M45"/>
      <c r="N45"/>
      <c r="O45"/>
      <c r="P45"/>
      <c r="Q45"/>
      <c r="R45"/>
      <c r="S45"/>
      <c r="T45"/>
      <c r="U45"/>
      <c r="V45"/>
      <c r="W45"/>
      <c r="X45"/>
      <c r="Y45"/>
      <c r="Z45"/>
      <c r="AA45"/>
      <c r="AB45"/>
    </row>
    <row r="46" spans="2:60" ht="18" customHeight="1" x14ac:dyDescent="0.25">
      <c r="B46"/>
      <c r="C46"/>
      <c r="D46" s="19"/>
      <c r="E46"/>
      <c r="F46"/>
      <c r="G46"/>
      <c r="H46"/>
      <c r="I46"/>
      <c r="J46"/>
      <c r="K46"/>
      <c r="L46"/>
      <c r="M46"/>
      <c r="N46"/>
      <c r="O46"/>
      <c r="P46"/>
      <c r="Q46"/>
      <c r="R46"/>
      <c r="S46"/>
      <c r="T46"/>
      <c r="U46"/>
      <c r="V46"/>
      <c r="W46"/>
      <c r="X46"/>
      <c r="Y46"/>
      <c r="Z46"/>
      <c r="AA46"/>
      <c r="AB46"/>
    </row>
    <row r="47" spans="2:60" ht="18" customHeight="1" x14ac:dyDescent="0.25">
      <c r="B47"/>
      <c r="C47"/>
      <c r="D47" s="19"/>
      <c r="E47"/>
      <c r="F47"/>
      <c r="G47"/>
      <c r="H47"/>
      <c r="I47"/>
      <c r="J47"/>
      <c r="K47"/>
      <c r="L47"/>
      <c r="M47"/>
      <c r="N47"/>
      <c r="O47"/>
      <c r="P47"/>
      <c r="Q47"/>
      <c r="R47"/>
      <c r="S47"/>
      <c r="T47"/>
      <c r="U47"/>
      <c r="V47"/>
      <c r="W47"/>
      <c r="X47"/>
      <c r="Y47"/>
      <c r="Z47"/>
      <c r="AA47"/>
      <c r="AB47"/>
    </row>
    <row r="48" spans="2:60" ht="18" customHeight="1" x14ac:dyDescent="0.25">
      <c r="B48"/>
      <c r="C48"/>
      <c r="D48" s="19"/>
      <c r="E48"/>
      <c r="F48"/>
      <c r="G48"/>
      <c r="H48"/>
      <c r="I48"/>
      <c r="J48"/>
      <c r="K48"/>
      <c r="L48"/>
      <c r="M48"/>
      <c r="N48"/>
      <c r="O48"/>
      <c r="P48"/>
      <c r="Q48"/>
      <c r="R48"/>
      <c r="S48"/>
      <c r="T48"/>
      <c r="U48"/>
      <c r="V48"/>
      <c r="W48"/>
      <c r="X48"/>
      <c r="Y48"/>
      <c r="Z48"/>
      <c r="AA48"/>
      <c r="AB48"/>
    </row>
    <row r="49" spans="2:60" ht="18" customHeight="1" x14ac:dyDescent="0.25">
      <c r="B49"/>
      <c r="C49"/>
      <c r="D49" s="19"/>
      <c r="E49"/>
      <c r="F49"/>
      <c r="G49"/>
      <c r="H49"/>
      <c r="I49"/>
      <c r="J49"/>
      <c r="K49"/>
      <c r="L49"/>
      <c r="M49"/>
      <c r="N49"/>
      <c r="O49"/>
      <c r="P49"/>
      <c r="Q49"/>
      <c r="R49"/>
      <c r="S49"/>
      <c r="T49"/>
      <c r="U49"/>
      <c r="V49"/>
      <c r="W49"/>
      <c r="X49"/>
      <c r="Y49"/>
      <c r="Z49"/>
      <c r="AA49"/>
      <c r="AB49"/>
    </row>
    <row r="50" spans="2:60" ht="18" customHeight="1" x14ac:dyDescent="0.25">
      <c r="B50"/>
      <c r="C50"/>
      <c r="D50" s="19"/>
      <c r="E50"/>
      <c r="F50"/>
      <c r="G50"/>
      <c r="H50"/>
      <c r="I50"/>
      <c r="J50"/>
      <c r="K50"/>
      <c r="L50"/>
      <c r="M50"/>
      <c r="N50"/>
      <c r="O50"/>
      <c r="P50"/>
      <c r="Q50"/>
      <c r="R50"/>
      <c r="S50"/>
      <c r="T50"/>
      <c r="U50"/>
      <c r="V50"/>
      <c r="W50"/>
      <c r="X50"/>
      <c r="Y50"/>
      <c r="Z50"/>
      <c r="AA50"/>
      <c r="AB50"/>
    </row>
    <row r="51" spans="2:60" ht="18" customHeight="1" x14ac:dyDescent="0.25">
      <c r="B51"/>
      <c r="C51"/>
      <c r="D51" s="19"/>
      <c r="E51"/>
      <c r="F51"/>
      <c r="G51"/>
      <c r="H51"/>
      <c r="I51"/>
      <c r="J51"/>
      <c r="K51"/>
      <c r="L51"/>
      <c r="M51"/>
      <c r="N51"/>
      <c r="O51"/>
      <c r="P51"/>
      <c r="Q51"/>
      <c r="R51"/>
      <c r="S51"/>
      <c r="T51"/>
      <c r="U51"/>
      <c r="V51"/>
      <c r="W51"/>
      <c r="X51"/>
      <c r="Y51"/>
      <c r="Z51"/>
      <c r="AA51"/>
      <c r="AB51"/>
    </row>
    <row r="52" spans="2:60" ht="18" customHeight="1" x14ac:dyDescent="0.25">
      <c r="B52"/>
      <c r="C52"/>
      <c r="D52" s="19"/>
      <c r="E52"/>
      <c r="F52"/>
      <c r="G52"/>
      <c r="H52"/>
      <c r="I52"/>
      <c r="J52"/>
      <c r="K52"/>
      <c r="L52"/>
      <c r="M52"/>
      <c r="N52"/>
      <c r="O52"/>
      <c r="P52"/>
      <c r="Q52"/>
      <c r="R52"/>
      <c r="S52"/>
      <c r="T52"/>
      <c r="U52"/>
      <c r="V52"/>
      <c r="W52"/>
      <c r="X52"/>
      <c r="Y52"/>
      <c r="Z52"/>
      <c r="AA52"/>
      <c r="AB52"/>
    </row>
    <row r="53" spans="2:60" ht="18" customHeight="1" x14ac:dyDescent="0.25">
      <c r="B53"/>
      <c r="C53"/>
      <c r="D53" s="19"/>
      <c r="E53"/>
      <c r="F53"/>
      <c r="G53"/>
      <c r="H53"/>
      <c r="I53"/>
      <c r="J53"/>
      <c r="K53"/>
      <c r="L53"/>
      <c r="M53"/>
      <c r="N53"/>
      <c r="O53"/>
      <c r="P53"/>
      <c r="Q53"/>
      <c r="R53"/>
      <c r="S53"/>
      <c r="T53"/>
      <c r="U53"/>
      <c r="V53"/>
      <c r="W53"/>
      <c r="X53"/>
      <c r="Y53"/>
      <c r="Z53"/>
      <c r="AA53"/>
      <c r="AB53"/>
    </row>
    <row r="54" spans="2:60" ht="18" customHeight="1" x14ac:dyDescent="0.25">
      <c r="B54"/>
      <c r="C54"/>
      <c r="D54" s="19"/>
      <c r="E54"/>
      <c r="F54"/>
      <c r="G54"/>
      <c r="H54"/>
      <c r="I54"/>
      <c r="J54"/>
      <c r="K54"/>
      <c r="L54"/>
      <c r="M54"/>
      <c r="N54"/>
      <c r="O54"/>
      <c r="P54"/>
      <c r="Q54"/>
      <c r="R54"/>
      <c r="S54"/>
      <c r="T54"/>
      <c r="U54"/>
      <c r="V54"/>
      <c r="W54"/>
      <c r="X54"/>
      <c r="Y54"/>
      <c r="Z54"/>
      <c r="AA54"/>
      <c r="AB54"/>
    </row>
    <row r="55" spans="2:60" ht="30" customHeight="1" x14ac:dyDescent="0.25">
      <c r="B55"/>
      <c r="C55"/>
      <c r="D55" s="162" t="s">
        <v>528</v>
      </c>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row>
    <row r="56" spans="2:60" ht="18" customHeight="1" x14ac:dyDescent="0.25">
      <c r="B56"/>
      <c r="C56"/>
      <c r="D56" s="54" t="s">
        <v>36</v>
      </c>
      <c r="E56"/>
      <c r="F56" s="146"/>
      <c r="G56" s="146"/>
      <c r="H56" s="146"/>
      <c r="I56" s="146"/>
      <c r="J56" s="146"/>
      <c r="K56" s="146"/>
      <c r="L56" s="146"/>
      <c r="M56" s="146"/>
      <c r="N56" s="146"/>
      <c r="O56" s="146"/>
      <c r="P56"/>
      <c r="Q56"/>
      <c r="R56"/>
      <c r="S56"/>
      <c r="T56"/>
      <c r="U56"/>
      <c r="V56"/>
      <c r="W56"/>
      <c r="X56"/>
      <c r="Y56"/>
      <c r="Z56"/>
      <c r="AA56"/>
      <c r="AB56"/>
      <c r="AD56" s="21" t="str">
        <f>IF(F56="","",SUM(IF(COUNTIF(BE56,AZ56)&gt;0,1/COUNTIF(AZ56,AZ56),0),IF(COUNTIF(BF56,BA56)&gt;0,1/COUNTIF(BA56,BA56),0),IF(COUNTIF(BG56,BB56)&gt;0,1/COUNTIF(BB56,BB56),0),IF(COUNTIF(BH56,BC56)&gt;0,1/COUNTIF(BC56,BC56),0)))</f>
        <v/>
      </c>
      <c r="AE56" s="22" t="s">
        <v>5</v>
      </c>
      <c r="AF56" s="23">
        <f>COUNTA(BE56:BH56)</f>
        <v>1</v>
      </c>
      <c r="AG56" s="113"/>
      <c r="AH56" s="113"/>
      <c r="AI56" s="113"/>
      <c r="AJ56" s="113"/>
      <c r="AK56" s="113"/>
      <c r="AL56" s="113"/>
      <c r="AM56" s="113"/>
      <c r="AN56" s="113"/>
      <c r="AO56" s="113"/>
      <c r="AP56" s="113"/>
      <c r="AQ56" s="113"/>
      <c r="AR56" s="113"/>
      <c r="AS56" s="113"/>
      <c r="AT56" s="113"/>
      <c r="AU56" s="113"/>
      <c r="AV56" s="113"/>
      <c r="AW56" s="113"/>
      <c r="AX56" s="113"/>
      <c r="AY56" s="113"/>
      <c r="AZ56" s="34">
        <f>F56</f>
        <v>0</v>
      </c>
      <c r="BA56" s="34"/>
      <c r="BB56" s="34"/>
      <c r="BC56" s="34"/>
      <c r="BD56" s="138" t="s">
        <v>9</v>
      </c>
      <c r="BE56" s="25" t="s">
        <v>37</v>
      </c>
      <c r="BF56" s="25"/>
      <c r="BG56" s="25"/>
      <c r="BH56" s="25"/>
    </row>
    <row r="57" spans="2:60" ht="18" customHeight="1" x14ac:dyDescent="0.25">
      <c r="B57"/>
      <c r="C57"/>
      <c r="D57" s="54" t="s">
        <v>38</v>
      </c>
      <c r="E57"/>
      <c r="F57"/>
      <c r="G57"/>
      <c r="H57"/>
      <c r="I57"/>
      <c r="J57"/>
      <c r="K57"/>
      <c r="L57"/>
      <c r="M57"/>
      <c r="N57"/>
      <c r="O57"/>
      <c r="P57"/>
      <c r="Q57"/>
      <c r="R57"/>
      <c r="S57"/>
      <c r="T57"/>
      <c r="U57"/>
      <c r="V57"/>
      <c r="W57"/>
      <c r="X57"/>
      <c r="Y57"/>
      <c r="Z57"/>
      <c r="AA57"/>
      <c r="AB57"/>
    </row>
    <row r="58" spans="2:60" ht="18" customHeight="1" x14ac:dyDescent="0.25">
      <c r="B58"/>
      <c r="C58"/>
      <c r="D58" s="8" t="s">
        <v>9</v>
      </c>
      <c r="E58" s="146"/>
      <c r="F58" s="146"/>
      <c r="G58" s="146"/>
      <c r="H58" s="146"/>
      <c r="I58" s="146"/>
      <c r="J58" s="146"/>
      <c r="K58" s="146"/>
      <c r="L58" s="146"/>
      <c r="M58" s="146"/>
      <c r="N58" s="146"/>
      <c r="O58"/>
      <c r="P58"/>
      <c r="Q58"/>
      <c r="R58"/>
      <c r="S58"/>
      <c r="T58"/>
      <c r="U58"/>
      <c r="V58"/>
      <c r="W58"/>
      <c r="X58"/>
      <c r="Y58"/>
      <c r="Z58"/>
      <c r="AA58"/>
      <c r="AB58"/>
      <c r="AD58" s="21" t="str">
        <f>IF(E58="","",SUM(IF(COUNTIF(BE58:BE62,AZ58)&gt;0,1/COUNTIF(AZ58:AZ62,AZ58),0),IF(COUNTIF(BF58:BF62,BA58)&gt;0,1/COUNTIF(BA58:BA62,BA58),0),IF(COUNTIF(BG58:BG62,BB58)&gt;0,1/COUNTIF(BB58:BB62,BB58),0),IF(COUNTIF(BH58:BH62,BC58)&gt;0,1/COUNTIF(BC58:BC62,BC58),0)))</f>
        <v/>
      </c>
      <c r="AE58" s="22" t="s">
        <v>5</v>
      </c>
      <c r="AF58" s="23">
        <f>COUNTA(BE58:BH58)</f>
        <v>1</v>
      </c>
      <c r="AZ58" s="24">
        <f>E58</f>
        <v>0</v>
      </c>
      <c r="BA58" s="24"/>
      <c r="BB58" s="24"/>
      <c r="BC58" s="24"/>
      <c r="BD58" s="138" t="s">
        <v>9</v>
      </c>
      <c r="BE58" s="25" t="s">
        <v>39</v>
      </c>
      <c r="BF58" s="25"/>
      <c r="BG58" s="25"/>
      <c r="BH58" s="25"/>
    </row>
    <row r="59" spans="2:60" ht="18" customHeight="1" x14ac:dyDescent="0.25">
      <c r="B59"/>
      <c r="C59"/>
      <c r="D59" s="8" t="s">
        <v>9</v>
      </c>
      <c r="E59" s="146"/>
      <c r="F59" s="146"/>
      <c r="G59" s="146"/>
      <c r="H59" s="146"/>
      <c r="I59" s="146"/>
      <c r="J59" s="146"/>
      <c r="K59" s="146"/>
      <c r="L59" s="146"/>
      <c r="M59" s="146"/>
      <c r="N59" s="146"/>
      <c r="O59"/>
      <c r="P59"/>
      <c r="Q59"/>
      <c r="R59"/>
      <c r="S59"/>
      <c r="T59"/>
      <c r="U59"/>
      <c r="V59"/>
      <c r="W59"/>
      <c r="X59"/>
      <c r="Y59"/>
      <c r="Z59"/>
      <c r="AA59"/>
      <c r="AB59"/>
      <c r="AD59" s="21" t="str">
        <f>IF(E59="","",SUM(IF(COUNTIF(BE58:BE62,AZ59)&gt;0,1/COUNTIF(AZ58:AZ62,AZ59),0),IF(COUNTIF(BF58:BF62,BA59)&gt;0,1/COUNTIF(BA58:BA62,BA59),0),IF(COUNTIF(BG58:BG62,BB59)&gt;0,1/COUNTIF(BB58:BB62,BB59),0),IF(COUNTIF(BH58:BH62,BC59)&gt;0,1/COUNTIF(BC58:BC62,BC59),0)))</f>
        <v/>
      </c>
      <c r="AE59" s="22" t="s">
        <v>5</v>
      </c>
      <c r="AF59" s="23">
        <f t="shared" ref="AF59:AF62" si="1">COUNTA(BE59:BH59)</f>
        <v>1</v>
      </c>
      <c r="AZ59" s="24">
        <f>E59</f>
        <v>0</v>
      </c>
      <c r="BA59" s="24"/>
      <c r="BB59" s="24"/>
      <c r="BC59" s="24"/>
      <c r="BD59" s="138" t="s">
        <v>9</v>
      </c>
      <c r="BE59" s="25" t="s">
        <v>40</v>
      </c>
      <c r="BF59" s="25"/>
      <c r="BG59" s="25"/>
      <c r="BH59" s="25"/>
    </row>
    <row r="60" spans="2:60" ht="18" customHeight="1" x14ac:dyDescent="0.25">
      <c r="B60"/>
      <c r="C60"/>
      <c r="D60" s="8" t="s">
        <v>9</v>
      </c>
      <c r="E60" s="146"/>
      <c r="F60" s="146"/>
      <c r="G60" s="146"/>
      <c r="H60" s="146"/>
      <c r="I60" s="146"/>
      <c r="J60" s="146"/>
      <c r="K60" s="146"/>
      <c r="L60" s="146"/>
      <c r="M60" s="146"/>
      <c r="N60" s="146"/>
      <c r="O60"/>
      <c r="P60"/>
      <c r="Q60"/>
      <c r="R60"/>
      <c r="S60"/>
      <c r="T60"/>
      <c r="U60"/>
      <c r="V60"/>
      <c r="W60"/>
      <c r="X60"/>
      <c r="Y60"/>
      <c r="Z60"/>
      <c r="AA60"/>
      <c r="AB60"/>
      <c r="AD60" s="21" t="str">
        <f>IF(E60="","",SUM(IF(COUNTIF(BE58:BE62,AZ60)&gt;0,1/COUNTIF(AZ58:AZ62,AZ60),0),IF(COUNTIF(BF58:BF62,BA60)&gt;0,1/COUNTIF(BA58:BA62,BA60),0),IF(COUNTIF(BG58:BG62,BB60)&gt;0,1/COUNTIF(BB58:BB62,BB60),0),IF(COUNTIF(BH58:BH62,BC60)&gt;0,1/COUNTIF(BC58:BC62,BC60),0)))</f>
        <v/>
      </c>
      <c r="AE60" s="22" t="s">
        <v>5</v>
      </c>
      <c r="AF60" s="23">
        <f t="shared" si="1"/>
        <v>1</v>
      </c>
      <c r="AZ60" s="24">
        <f>E60</f>
        <v>0</v>
      </c>
      <c r="BA60" s="24"/>
      <c r="BB60" s="24"/>
      <c r="BC60" s="24"/>
      <c r="BD60" s="138" t="s">
        <v>9</v>
      </c>
      <c r="BE60" s="25" t="s">
        <v>41</v>
      </c>
      <c r="BF60" s="25"/>
      <c r="BG60" s="25"/>
      <c r="BH60" s="25"/>
    </row>
    <row r="61" spans="2:60" ht="18" customHeight="1" x14ac:dyDescent="0.25">
      <c r="B61"/>
      <c r="C61"/>
      <c r="D61" s="8" t="s">
        <v>9</v>
      </c>
      <c r="E61" s="146"/>
      <c r="F61" s="146"/>
      <c r="G61" s="146"/>
      <c r="H61" s="146"/>
      <c r="I61" s="146"/>
      <c r="J61" s="146"/>
      <c r="K61" s="146"/>
      <c r="L61" s="146"/>
      <c r="M61" s="146"/>
      <c r="N61" s="146"/>
      <c r="O61"/>
      <c r="P61"/>
      <c r="Q61"/>
      <c r="R61"/>
      <c r="S61"/>
      <c r="T61"/>
      <c r="U61"/>
      <c r="V61"/>
      <c r="W61"/>
      <c r="X61"/>
      <c r="Y61"/>
      <c r="Z61"/>
      <c r="AA61"/>
      <c r="AB61"/>
      <c r="AD61" s="21" t="str">
        <f>IF(E61="","",SUM(IF(COUNTIF(BE58:BE62,AZ61)&gt;0,1/COUNTIF(AZ58:AZ62,AZ61),0),IF(COUNTIF(BF58:BF62,BA61)&gt;0,1/COUNTIF(BA58:BA62,BA61),0),IF(COUNTIF(BG58:BG62,BB61)&gt;0,1/COUNTIF(BB58:BB62,BB61),0),IF(COUNTIF(BH58:BH62,BC61)&gt;0,1/COUNTIF(BC58:BC62,BC61),0)))</f>
        <v/>
      </c>
      <c r="AE61" s="22" t="s">
        <v>5</v>
      </c>
      <c r="AF61" s="23">
        <f t="shared" si="1"/>
        <v>1</v>
      </c>
      <c r="AZ61" s="24">
        <f>E61</f>
        <v>0</v>
      </c>
      <c r="BA61" s="24"/>
      <c r="BB61" s="24"/>
      <c r="BC61" s="24"/>
      <c r="BD61" s="138" t="s">
        <v>9</v>
      </c>
      <c r="BE61" s="25" t="s">
        <v>42</v>
      </c>
      <c r="BF61" s="25"/>
      <c r="BG61" s="25"/>
      <c r="BH61" s="25"/>
    </row>
    <row r="62" spans="2:60" ht="18" customHeight="1" x14ac:dyDescent="0.25">
      <c r="B62"/>
      <c r="C62"/>
      <c r="D62" s="8" t="s">
        <v>9</v>
      </c>
      <c r="E62" s="146"/>
      <c r="F62" s="146"/>
      <c r="G62" s="146"/>
      <c r="H62" s="146"/>
      <c r="I62" s="146"/>
      <c r="J62" s="146"/>
      <c r="K62" s="146"/>
      <c r="L62" s="146"/>
      <c r="M62" s="146"/>
      <c r="N62" s="146"/>
      <c r="O62"/>
      <c r="P62"/>
      <c r="Q62"/>
      <c r="R62"/>
      <c r="S62"/>
      <c r="T62"/>
      <c r="U62"/>
      <c r="V62"/>
      <c r="W62"/>
      <c r="X62"/>
      <c r="Y62"/>
      <c r="Z62"/>
      <c r="AA62"/>
      <c r="AB62"/>
      <c r="AD62" s="21" t="str">
        <f>IF(E62="","",SUM(IF(COUNTIF(BE58:BE62,AZ62)&gt;0,1/COUNTIF(AZ58:AZ62,AZ62),0),IF(COUNTIF(BF58:BF62,BA62)&gt;0,1/COUNTIF(BA58:BA62,BA62),0),IF(COUNTIF(BG58:BG62,BB62)&gt;0,1/COUNTIF(BB58:BB62,BB62),0),IF(COUNTIF(BH58:BH62,BC62)&gt;0,1/COUNTIF(BC58:BC62,BC62),0)))</f>
        <v/>
      </c>
      <c r="AE62" s="22" t="s">
        <v>5</v>
      </c>
      <c r="AF62" s="23">
        <f t="shared" si="1"/>
        <v>1</v>
      </c>
      <c r="AZ62" s="24">
        <f>E62</f>
        <v>0</v>
      </c>
      <c r="BA62" s="24"/>
      <c r="BB62" s="24"/>
      <c r="BC62" s="24"/>
      <c r="BD62" s="138" t="s">
        <v>9</v>
      </c>
      <c r="BE62" s="25" t="s">
        <v>43</v>
      </c>
      <c r="BF62" s="25"/>
      <c r="BG62" s="25"/>
      <c r="BH62" s="25"/>
    </row>
    <row r="63" spans="2:60" ht="18" customHeight="1" thickBot="1" x14ac:dyDescent="0.3">
      <c r="B63"/>
      <c r="C63"/>
      <c r="D63" s="19"/>
      <c r="E63"/>
      <c r="F63"/>
      <c r="G63"/>
      <c r="H63"/>
      <c r="I63"/>
      <c r="J63"/>
      <c r="K63"/>
      <c r="L63"/>
      <c r="M63"/>
      <c r="N63"/>
      <c r="O63"/>
      <c r="P63"/>
      <c r="Q63"/>
      <c r="R63"/>
      <c r="S63"/>
      <c r="T63"/>
      <c r="U63"/>
      <c r="V63"/>
      <c r="W63"/>
      <c r="X63"/>
      <c r="Y63"/>
      <c r="Z63"/>
      <c r="AA63"/>
      <c r="AB63"/>
    </row>
    <row r="64" spans="2:60" ht="18" customHeight="1" thickBot="1" x14ac:dyDescent="0.3">
      <c r="B64"/>
      <c r="C64" s="45" t="str">
        <f>COUNTA($AS$7:AS64)&amp;"."</f>
        <v>4.</v>
      </c>
      <c r="D64" s="148" t="s">
        <v>78</v>
      </c>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S64" s="136" t="s">
        <v>7</v>
      </c>
      <c r="AT64" s="137">
        <f>COUNTA($AS$7:AS64)</f>
        <v>4</v>
      </c>
      <c r="AU64" s="16" t="e">
        <f>SUM(AD64:AD82)</f>
        <v>#VALUE!</v>
      </c>
      <c r="AV64" s="17" t="s">
        <v>5</v>
      </c>
      <c r="AW64" s="18">
        <v>24</v>
      </c>
      <c r="AX64" s="116" t="str">
        <f>MID(GK,FIND("(",GK,1)+1,(FIND(")",GK,1)-FIND("(",GK,1)-1))</f>
        <v>GK7</v>
      </c>
    </row>
    <row r="65" spans="2:62" ht="42" customHeight="1" x14ac:dyDescent="0.25">
      <c r="B65"/>
      <c r="C65"/>
      <c r="D65" s="169" t="s">
        <v>66</v>
      </c>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row>
    <row r="66" spans="2:62" ht="18" customHeight="1" x14ac:dyDescent="0.25">
      <c r="B66"/>
      <c r="C66"/>
      <c r="D66" s="19"/>
      <c r="E66"/>
      <c r="F66"/>
      <c r="G66"/>
      <c r="H66"/>
      <c r="I66"/>
      <c r="J66"/>
      <c r="K66" s="49" t="s">
        <v>50</v>
      </c>
      <c r="L66" s="47"/>
      <c r="M66" s="47"/>
      <c r="N66" s="47"/>
      <c r="O66" s="47"/>
      <c r="P66" s="47"/>
      <c r="Q66" s="47"/>
      <c r="R66" s="47"/>
      <c r="S66" s="47"/>
      <c r="T66" s="48"/>
      <c r="U66"/>
      <c r="V66"/>
      <c r="W66"/>
      <c r="X66"/>
      <c r="Y66"/>
      <c r="Z66"/>
      <c r="AA66"/>
      <c r="AB66"/>
    </row>
    <row r="67" spans="2:62" ht="9" customHeight="1" x14ac:dyDescent="0.25">
      <c r="B67"/>
      <c r="C67"/>
      <c r="D67" s="19"/>
      <c r="E67"/>
      <c r="F67"/>
      <c r="G67"/>
      <c r="H67"/>
      <c r="I67"/>
      <c r="J67"/>
      <c r="K67"/>
      <c r="L67"/>
      <c r="M67"/>
      <c r="N67"/>
      <c r="O67" s="65"/>
      <c r="P67"/>
      <c r="Q67"/>
      <c r="R67"/>
      <c r="S67"/>
      <c r="T67"/>
      <c r="U67"/>
      <c r="V67"/>
      <c r="W67"/>
      <c r="X67"/>
      <c r="Y67"/>
      <c r="Z67"/>
      <c r="AA67"/>
      <c r="AB67"/>
    </row>
    <row r="68" spans="2:62" ht="9" customHeight="1" x14ac:dyDescent="0.25">
      <c r="B68"/>
      <c r="C68"/>
      <c r="D68" s="19"/>
      <c r="E68"/>
      <c r="F68"/>
      <c r="G68"/>
      <c r="H68"/>
      <c r="I68"/>
      <c r="J68" s="66"/>
      <c r="K68" s="67"/>
      <c r="L68" s="67"/>
      <c r="M68" s="67"/>
      <c r="N68" s="67"/>
      <c r="O68" s="68"/>
      <c r="P68" s="68"/>
      <c r="Q68" s="68"/>
      <c r="R68" s="68"/>
      <c r="S68" s="68"/>
      <c r="T68" s="68"/>
      <c r="U68" s="65"/>
      <c r="V68"/>
      <c r="W68"/>
      <c r="X68"/>
      <c r="Y68"/>
      <c r="Z68"/>
      <c r="AA68"/>
      <c r="AB68"/>
    </row>
    <row r="69" spans="2:62" ht="18" customHeight="1" x14ac:dyDescent="0.25">
      <c r="B69"/>
      <c r="C69"/>
      <c r="D69" s="69" t="s">
        <v>37</v>
      </c>
      <c r="E69" s="47"/>
      <c r="F69" s="47"/>
      <c r="G69" s="47"/>
      <c r="H69" s="47"/>
      <c r="I69" s="47"/>
      <c r="J69" s="47"/>
      <c r="K69" s="47"/>
      <c r="L69" s="47"/>
      <c r="M69" s="47"/>
      <c r="N69" s="48"/>
      <c r="O69"/>
      <c r="P69"/>
      <c r="Q69" s="70" t="s">
        <v>44</v>
      </c>
      <c r="R69" s="47"/>
      <c r="S69" s="47"/>
      <c r="T69" s="47"/>
      <c r="U69" s="47"/>
      <c r="V69" s="47"/>
      <c r="W69" s="47"/>
      <c r="X69" s="47"/>
      <c r="Y69" s="47"/>
      <c r="Z69" s="47"/>
      <c r="AA69" s="47"/>
      <c r="AB69" s="48"/>
      <c r="BE69" s="140" t="s">
        <v>257</v>
      </c>
      <c r="BH69" s="140" t="s">
        <v>298</v>
      </c>
    </row>
    <row r="70" spans="2:62" ht="18" customHeight="1" x14ac:dyDescent="0.25">
      <c r="B70"/>
      <c r="C70"/>
      <c r="D70" s="166"/>
      <c r="E70" s="167"/>
      <c r="F70" s="167"/>
      <c r="G70" s="167"/>
      <c r="H70" s="167"/>
      <c r="I70" s="167"/>
      <c r="J70" s="167"/>
      <c r="K70" s="167"/>
      <c r="L70" s="167"/>
      <c r="M70" s="167"/>
      <c r="N70" s="168"/>
      <c r="O70"/>
      <c r="P70"/>
      <c r="Q70" s="166"/>
      <c r="R70" s="167"/>
      <c r="S70" s="167"/>
      <c r="T70" s="167"/>
      <c r="U70" s="167"/>
      <c r="V70" s="167"/>
      <c r="W70" s="167"/>
      <c r="X70" s="167"/>
      <c r="Y70" s="167"/>
      <c r="Z70" s="167"/>
      <c r="AA70" s="167"/>
      <c r="AB70" s="168"/>
      <c r="AD70" s="26" t="e">
        <f>SUM(IF(AND(D70="",Q70=""),"",SUM(IF(COUNTIF(BE70:BG82,AZ70)&gt;0,1/COUNTIF(AZ70:AZ82,AZ70),0))),IF(AND(D70="",Q70=""),"",SUM(IF(COUNTIF(BH70:BJ82,BA70)&gt;0,1/COUNTIF(BA70:BA82,BA70),0))))</f>
        <v>#VALUE!</v>
      </c>
      <c r="AE70" s="22" t="s">
        <v>5</v>
      </c>
      <c r="AF70" s="23">
        <v>2</v>
      </c>
      <c r="AJ70" s="58"/>
      <c r="AO70" s="58"/>
      <c r="AP70" s="58"/>
      <c r="AZ70" s="24">
        <f>D70</f>
        <v>0</v>
      </c>
      <c r="BA70" s="24">
        <f>Q70</f>
        <v>0</v>
      </c>
      <c r="BB70" s="24"/>
      <c r="BC70" s="24"/>
      <c r="BD70" s="138" t="s">
        <v>9</v>
      </c>
      <c r="BE70" s="25" t="s">
        <v>274</v>
      </c>
      <c r="BF70" s="25" t="s">
        <v>275</v>
      </c>
      <c r="BG70" s="25" t="s">
        <v>272</v>
      </c>
      <c r="BH70" s="25" t="s">
        <v>140</v>
      </c>
      <c r="BI70" s="7" t="s">
        <v>288</v>
      </c>
      <c r="BJ70" s="7" t="s">
        <v>76</v>
      </c>
    </row>
    <row r="71" spans="2:62" ht="18" customHeight="1" x14ac:dyDescent="0.25">
      <c r="B71"/>
      <c r="C71"/>
      <c r="D71" s="153"/>
      <c r="E71" s="145"/>
      <c r="F71" s="145"/>
      <c r="G71" s="145"/>
      <c r="H71" s="145"/>
      <c r="I71" s="145"/>
      <c r="J71" s="145"/>
      <c r="K71" s="145"/>
      <c r="L71" s="145"/>
      <c r="M71" s="145"/>
      <c r="N71" s="154"/>
      <c r="O71"/>
      <c r="P71"/>
      <c r="Q71" s="153"/>
      <c r="R71" s="145"/>
      <c r="S71" s="145"/>
      <c r="T71" s="145"/>
      <c r="U71" s="145"/>
      <c r="V71" s="145"/>
      <c r="W71" s="145"/>
      <c r="X71" s="145"/>
      <c r="Y71" s="145"/>
      <c r="Z71" s="145"/>
      <c r="AA71" s="145"/>
      <c r="AB71" s="154"/>
      <c r="AD71" s="26" t="e">
        <f>SUM(IF(AND(D71="",Q71=""),"",SUM(IF(COUNTIF(BE70:BG82,AZ71)&gt;0,1/COUNTIF(AZ70:AZ82,AZ71),0))),IF(AND(D71="",Q71=""),"",SUM(IF(COUNTIF(BH70:BJ82,BA71)&gt;0,1/COUNTIF(BA70:BA82,BA71),0))))</f>
        <v>#VALUE!</v>
      </c>
      <c r="AE71" s="22" t="s">
        <v>5</v>
      </c>
      <c r="AF71" s="23">
        <v>2</v>
      </c>
      <c r="AJ71" s="58"/>
      <c r="AO71" s="58"/>
      <c r="AP71" s="58"/>
      <c r="AZ71" s="24">
        <f>D71</f>
        <v>0</v>
      </c>
      <c r="BA71" s="24">
        <f t="shared" ref="BA71:BA80" si="2">Q71</f>
        <v>0</v>
      </c>
      <c r="BB71" s="24"/>
      <c r="BC71" s="24"/>
      <c r="BD71" s="138" t="s">
        <v>9</v>
      </c>
      <c r="BE71" s="25" t="s">
        <v>273</v>
      </c>
      <c r="BF71" s="25" t="s">
        <v>261</v>
      </c>
      <c r="BG71" s="25" t="s">
        <v>542</v>
      </c>
      <c r="BH71" s="25" t="s">
        <v>279</v>
      </c>
      <c r="BI71" s="7" t="s">
        <v>289</v>
      </c>
      <c r="BJ71" s="7" t="s">
        <v>77</v>
      </c>
    </row>
    <row r="72" spans="2:62" ht="18" customHeight="1" x14ac:dyDescent="0.25">
      <c r="B72"/>
      <c r="C72"/>
      <c r="D72" s="153"/>
      <c r="E72" s="145"/>
      <c r="F72" s="145"/>
      <c r="G72" s="145"/>
      <c r="H72" s="145"/>
      <c r="I72" s="145"/>
      <c r="J72" s="145"/>
      <c r="K72" s="145"/>
      <c r="L72" s="145"/>
      <c r="M72" s="145"/>
      <c r="N72" s="154"/>
      <c r="O72"/>
      <c r="P72"/>
      <c r="Q72" s="153"/>
      <c r="R72" s="145"/>
      <c r="S72" s="145"/>
      <c r="T72" s="145"/>
      <c r="U72" s="145"/>
      <c r="V72" s="145"/>
      <c r="W72" s="145"/>
      <c r="X72" s="145"/>
      <c r="Y72" s="145"/>
      <c r="Z72" s="145"/>
      <c r="AA72" s="145"/>
      <c r="AB72" s="154"/>
      <c r="AD72" s="26" t="e">
        <f>SUM(IF(AND(D72="",Q72=""),"",SUM(IF(COUNTIF(BE70:BG82,AZ72)&gt;0,1/COUNTIF(AZ70:AZ82,AZ72),0))),IF(AND(D72="",Q72=""),"",SUM(IF(COUNTIF(BH70:BJ82,BA72)&gt;0,1/COUNTIF(BA70:BA82,BA72),0))))</f>
        <v>#VALUE!</v>
      </c>
      <c r="AE72" s="22" t="s">
        <v>5</v>
      </c>
      <c r="AF72" s="23">
        <v>2</v>
      </c>
      <c r="AJ72" s="58"/>
      <c r="AO72" s="58"/>
      <c r="AP72" s="58"/>
      <c r="AZ72" s="24">
        <f t="shared" ref="AZ72:AZ75" si="3">D72</f>
        <v>0</v>
      </c>
      <c r="BA72" s="24">
        <f t="shared" si="2"/>
        <v>0</v>
      </c>
      <c r="BB72" s="24"/>
      <c r="BC72" s="24"/>
      <c r="BD72" s="138" t="s">
        <v>9</v>
      </c>
      <c r="BE72" s="25" t="s">
        <v>248</v>
      </c>
      <c r="BF72" s="25" t="s">
        <v>276</v>
      </c>
      <c r="BG72" s="25" t="s">
        <v>543</v>
      </c>
      <c r="BH72" s="25" t="s">
        <v>280</v>
      </c>
      <c r="BI72" s="7" t="s">
        <v>67</v>
      </c>
      <c r="BJ72" s="7" t="s">
        <v>244</v>
      </c>
    </row>
    <row r="73" spans="2:62" ht="18" customHeight="1" x14ac:dyDescent="0.25">
      <c r="B73"/>
      <c r="C73"/>
      <c r="D73" s="153"/>
      <c r="E73" s="145"/>
      <c r="F73" s="145"/>
      <c r="G73" s="145"/>
      <c r="H73" s="145"/>
      <c r="I73" s="145"/>
      <c r="J73" s="145"/>
      <c r="K73" s="145"/>
      <c r="L73" s="145"/>
      <c r="M73" s="145"/>
      <c r="N73" s="154"/>
      <c r="O73"/>
      <c r="P73"/>
      <c r="Q73" s="153"/>
      <c r="R73" s="145"/>
      <c r="S73" s="145"/>
      <c r="T73" s="145"/>
      <c r="U73" s="145"/>
      <c r="V73" s="145"/>
      <c r="W73" s="145"/>
      <c r="X73" s="145"/>
      <c r="Y73" s="145"/>
      <c r="Z73" s="145"/>
      <c r="AA73" s="145"/>
      <c r="AB73" s="154"/>
      <c r="AD73" s="26" t="e">
        <f>SUM(IF(AND(D73="",Q73=""),"",SUM(IF(COUNTIF(BE70:BG82,AZ73)&gt;0,1/COUNTIF(AZ70:AZ82,AZ73),0))),IF(AND(D73="",Q73=""),"",SUM(IF(COUNTIF(BH70:BJ82,BA73)&gt;0,1/COUNTIF(BA70:BA82,BA73),0))))</f>
        <v>#VALUE!</v>
      </c>
      <c r="AE73" s="22" t="s">
        <v>5</v>
      </c>
      <c r="AF73" s="23">
        <v>2</v>
      </c>
      <c r="AJ73" s="58"/>
      <c r="AO73" s="58"/>
      <c r="AP73" s="58"/>
      <c r="AZ73" s="24">
        <f t="shared" si="3"/>
        <v>0</v>
      </c>
      <c r="BA73" s="24">
        <f t="shared" si="2"/>
        <v>0</v>
      </c>
      <c r="BB73" s="24"/>
      <c r="BC73" s="24"/>
      <c r="BD73" s="138" t="s">
        <v>9</v>
      </c>
      <c r="BE73" s="25" t="s">
        <v>245</v>
      </c>
      <c r="BF73" s="25" t="s">
        <v>277</v>
      </c>
      <c r="BG73" s="25" t="s">
        <v>258</v>
      </c>
      <c r="BH73" s="25" t="s">
        <v>281</v>
      </c>
      <c r="BI73" s="7" t="s">
        <v>68</v>
      </c>
      <c r="BJ73" s="7" t="s">
        <v>290</v>
      </c>
    </row>
    <row r="74" spans="2:62" ht="18" customHeight="1" x14ac:dyDescent="0.25">
      <c r="B74"/>
      <c r="C74"/>
      <c r="D74" s="153"/>
      <c r="E74" s="145"/>
      <c r="F74" s="145"/>
      <c r="G74" s="145"/>
      <c r="H74" s="145"/>
      <c r="I74" s="145"/>
      <c r="J74" s="145"/>
      <c r="K74" s="145"/>
      <c r="L74" s="145"/>
      <c r="M74" s="145"/>
      <c r="N74" s="154"/>
      <c r="O74"/>
      <c r="P74"/>
      <c r="Q74" s="153"/>
      <c r="R74" s="145"/>
      <c r="S74" s="145"/>
      <c r="T74" s="145"/>
      <c r="U74" s="145"/>
      <c r="V74" s="145"/>
      <c r="W74" s="145"/>
      <c r="X74" s="145"/>
      <c r="Y74" s="145"/>
      <c r="Z74" s="145"/>
      <c r="AA74" s="145"/>
      <c r="AB74" s="154"/>
      <c r="AD74" s="26" t="e">
        <f>SUM(IF(AND(D74="",Q74=""),"",SUM(IF(COUNTIF(BE70:BG82,AZ74)&gt;0,1/COUNTIF(AZ70:AZ82,AZ74),0))),IF(AND(D74="",Q74=""),"",SUM(IF(COUNTIF(BH70:BJ82,BA74)&gt;0,1/COUNTIF(BA70:BA82,BA74),0))))</f>
        <v>#VALUE!</v>
      </c>
      <c r="AE74" s="22" t="s">
        <v>5</v>
      </c>
      <c r="AF74" s="23">
        <v>2</v>
      </c>
      <c r="AJ74" s="58"/>
      <c r="AO74" s="58"/>
      <c r="AP74" s="58"/>
      <c r="AZ74" s="24">
        <f t="shared" si="3"/>
        <v>0</v>
      </c>
      <c r="BA74" s="24">
        <f t="shared" si="2"/>
        <v>0</v>
      </c>
      <c r="BB74" s="24"/>
      <c r="BC74" s="24"/>
      <c r="BD74" s="138" t="s">
        <v>9</v>
      </c>
      <c r="BE74" s="25" t="s">
        <v>265</v>
      </c>
      <c r="BF74" s="25" t="s">
        <v>278</v>
      </c>
      <c r="BG74" s="25" t="s">
        <v>544</v>
      </c>
      <c r="BH74" s="25" t="s">
        <v>282</v>
      </c>
      <c r="BI74" s="7" t="s">
        <v>69</v>
      </c>
      <c r="BJ74" s="7" t="s">
        <v>291</v>
      </c>
    </row>
    <row r="75" spans="2:62" ht="18" customHeight="1" x14ac:dyDescent="0.25">
      <c r="B75"/>
      <c r="C75"/>
      <c r="D75" s="153"/>
      <c r="E75" s="145"/>
      <c r="F75" s="145"/>
      <c r="G75" s="145"/>
      <c r="H75" s="145"/>
      <c r="I75" s="145"/>
      <c r="J75" s="145"/>
      <c r="K75" s="145"/>
      <c r="L75" s="145"/>
      <c r="M75" s="145"/>
      <c r="N75" s="154"/>
      <c r="O75"/>
      <c r="P75"/>
      <c r="Q75" s="153"/>
      <c r="R75" s="145"/>
      <c r="S75" s="145"/>
      <c r="T75" s="145"/>
      <c r="U75" s="145"/>
      <c r="V75" s="145"/>
      <c r="W75" s="145"/>
      <c r="X75" s="145"/>
      <c r="Y75" s="145"/>
      <c r="Z75" s="145"/>
      <c r="AA75" s="145"/>
      <c r="AB75" s="154"/>
      <c r="AD75" s="26" t="e">
        <f>SUM(IF(AND(D75="",Q75=""),"",SUM(IF(COUNTIF(BE70:BG82,AZ75)&gt;0,1/COUNTIF(AZ70:AZ82,AZ75),0))),IF(AND(D75="",Q75=""),"",SUM(IF(COUNTIF(BH70:BJ82,BA75)&gt;0,1/COUNTIF(BA70:BA82,BA75),0))))</f>
        <v>#VALUE!</v>
      </c>
      <c r="AE75" s="22" t="s">
        <v>5</v>
      </c>
      <c r="AF75" s="23">
        <v>2</v>
      </c>
      <c r="AJ75" s="58"/>
      <c r="AO75" s="58"/>
      <c r="AP75" s="58"/>
      <c r="AZ75" s="24">
        <f t="shared" si="3"/>
        <v>0</v>
      </c>
      <c r="BA75" s="24">
        <f t="shared" si="2"/>
        <v>0</v>
      </c>
      <c r="BB75" s="24"/>
      <c r="BC75" s="24"/>
      <c r="BD75" s="138" t="s">
        <v>9</v>
      </c>
      <c r="BE75" s="25" t="s">
        <v>268</v>
      </c>
      <c r="BF75" s="25" t="s">
        <v>300</v>
      </c>
      <c r="BG75" s="25" t="s">
        <v>545</v>
      </c>
      <c r="BH75" s="25" t="s">
        <v>283</v>
      </c>
      <c r="BI75" s="7" t="s">
        <v>70</v>
      </c>
      <c r="BJ75" s="7" t="s">
        <v>292</v>
      </c>
    </row>
    <row r="76" spans="2:62" ht="18" customHeight="1" x14ac:dyDescent="0.25">
      <c r="B76"/>
      <c r="C76"/>
      <c r="D76" s="153"/>
      <c r="E76" s="145"/>
      <c r="F76" s="145"/>
      <c r="G76" s="145"/>
      <c r="H76" s="145"/>
      <c r="I76" s="145"/>
      <c r="J76" s="145"/>
      <c r="K76" s="145"/>
      <c r="L76" s="145"/>
      <c r="M76" s="145"/>
      <c r="N76" s="154"/>
      <c r="O76"/>
      <c r="P76"/>
      <c r="Q76" s="153"/>
      <c r="R76" s="145"/>
      <c r="S76" s="145"/>
      <c r="T76" s="145"/>
      <c r="U76" s="145"/>
      <c r="V76" s="145"/>
      <c r="W76" s="145"/>
      <c r="X76" s="145"/>
      <c r="Y76" s="145"/>
      <c r="Z76" s="145"/>
      <c r="AA76" s="145"/>
      <c r="AB76" s="154"/>
      <c r="AD76" s="26" t="e">
        <f>SUM(IF(AND(D76="",Q76=""),"",SUM(IF(COUNTIF(BE70:BG82,AZ76)&gt;0,1/COUNTIF(AZ70:AZ82,AZ76),0))),IF(AND(D76="",Q76=""),"",SUM(IF(COUNTIF(BH70:BJ82,BA76)&gt;0,1/COUNTIF(BA70:BA82,BA76),0))))</f>
        <v>#VALUE!</v>
      </c>
      <c r="AE76" s="22" t="s">
        <v>5</v>
      </c>
      <c r="AF76" s="23">
        <v>2</v>
      </c>
      <c r="AJ76" s="58"/>
      <c r="AO76" s="58"/>
      <c r="AP76" s="58"/>
      <c r="AZ76" s="24">
        <f t="shared" ref="AZ76:AZ82" si="4">D76</f>
        <v>0</v>
      </c>
      <c r="BA76" s="24">
        <f t="shared" si="2"/>
        <v>0</v>
      </c>
      <c r="BB76" s="24"/>
      <c r="BC76" s="24"/>
      <c r="BD76" s="138" t="s">
        <v>9</v>
      </c>
      <c r="BE76" s="25" t="s">
        <v>264</v>
      </c>
      <c r="BF76" s="25" t="s">
        <v>546</v>
      </c>
      <c r="BG76" s="25"/>
      <c r="BH76" s="25" t="s">
        <v>284</v>
      </c>
      <c r="BI76" s="7" t="s">
        <v>71</v>
      </c>
      <c r="BJ76" s="7" t="s">
        <v>293</v>
      </c>
    </row>
    <row r="77" spans="2:62" ht="18" customHeight="1" x14ac:dyDescent="0.25">
      <c r="B77"/>
      <c r="C77"/>
      <c r="D77" s="153"/>
      <c r="E77" s="145"/>
      <c r="F77" s="145"/>
      <c r="G77" s="145"/>
      <c r="H77" s="145"/>
      <c r="I77" s="145"/>
      <c r="J77" s="145"/>
      <c r="K77" s="145"/>
      <c r="L77" s="145"/>
      <c r="M77" s="145"/>
      <c r="N77" s="154"/>
      <c r="O77"/>
      <c r="P77"/>
      <c r="Q77" s="153"/>
      <c r="R77" s="145"/>
      <c r="S77" s="145"/>
      <c r="T77" s="145"/>
      <c r="U77" s="145"/>
      <c r="V77" s="145"/>
      <c r="W77" s="145"/>
      <c r="X77" s="145"/>
      <c r="Y77" s="145"/>
      <c r="Z77" s="145"/>
      <c r="AA77" s="145"/>
      <c r="AB77" s="154"/>
      <c r="AD77" s="26" t="e">
        <f>SUM(IF(AND(D77="",Q77=""),"",SUM(IF(COUNTIF(BE70:BG82,AZ77)&gt;0,1/COUNTIF(AZ70:AZ82,AZ77),0))),IF(AND(D77="",Q77=""),"",SUM(IF(COUNTIF(BH70:BJ82,BA77)&gt;0,1/COUNTIF(BA70:BA82,BA77),0))))</f>
        <v>#VALUE!</v>
      </c>
      <c r="AE77" s="22" t="s">
        <v>5</v>
      </c>
      <c r="AF77" s="23">
        <v>2</v>
      </c>
      <c r="AJ77" s="58"/>
      <c r="AO77" s="58"/>
      <c r="AP77" s="58"/>
      <c r="AZ77" s="24">
        <f t="shared" si="4"/>
        <v>0</v>
      </c>
      <c r="BA77" s="24">
        <f t="shared" si="2"/>
        <v>0</v>
      </c>
      <c r="BB77" s="24"/>
      <c r="BC77" s="24"/>
      <c r="BD77" s="138" t="s">
        <v>9</v>
      </c>
      <c r="BE77" s="25" t="s">
        <v>547</v>
      </c>
      <c r="BF77" s="25" t="s">
        <v>246</v>
      </c>
      <c r="BG77" s="25"/>
      <c r="BH77" s="25" t="s">
        <v>285</v>
      </c>
      <c r="BI77" s="7" t="s">
        <v>72</v>
      </c>
      <c r="BJ77" s="7" t="s">
        <v>299</v>
      </c>
    </row>
    <row r="78" spans="2:62" ht="18" customHeight="1" x14ac:dyDescent="0.25">
      <c r="B78"/>
      <c r="C78"/>
      <c r="D78" s="153"/>
      <c r="E78" s="145"/>
      <c r="F78" s="145"/>
      <c r="G78" s="145"/>
      <c r="H78" s="145"/>
      <c r="I78" s="145"/>
      <c r="J78" s="145"/>
      <c r="K78" s="145"/>
      <c r="L78" s="145"/>
      <c r="M78" s="145"/>
      <c r="N78" s="154"/>
      <c r="O78"/>
      <c r="P78"/>
      <c r="Q78" s="153"/>
      <c r="R78" s="145"/>
      <c r="S78" s="145"/>
      <c r="T78" s="145"/>
      <c r="U78" s="145"/>
      <c r="V78" s="145"/>
      <c r="W78" s="145"/>
      <c r="X78" s="145"/>
      <c r="Y78" s="145"/>
      <c r="Z78" s="145"/>
      <c r="AA78" s="145"/>
      <c r="AB78" s="154"/>
      <c r="AD78" s="26" t="e">
        <f>SUM(IF(AND(D78="",Q78=""),"",SUM(IF(COUNTIF(BE70:BG82,AZ78)&gt;0,1/COUNTIF(AZ70:AZ82,AZ78),0))),IF(AND(D78="",Q78=""),"",SUM(IF(COUNTIF(BH70:BJ82,BA78)&gt;0,1/COUNTIF(BA70:BA82,BA78),0))))</f>
        <v>#VALUE!</v>
      </c>
      <c r="AE78" s="22" t="s">
        <v>5</v>
      </c>
      <c r="AF78" s="23">
        <v>2</v>
      </c>
      <c r="AJ78" s="58"/>
      <c r="AO78" s="58"/>
      <c r="AP78" s="58"/>
      <c r="AZ78" s="24">
        <f t="shared" si="4"/>
        <v>0</v>
      </c>
      <c r="BA78" s="24">
        <f t="shared" si="2"/>
        <v>0</v>
      </c>
      <c r="BB78" s="24"/>
      <c r="BC78" s="24"/>
      <c r="BD78" s="138" t="s">
        <v>9</v>
      </c>
      <c r="BE78" s="25" t="s">
        <v>266</v>
      </c>
      <c r="BF78" s="25" t="s">
        <v>247</v>
      </c>
      <c r="BG78" s="25"/>
      <c r="BH78" s="25" t="s">
        <v>295</v>
      </c>
      <c r="BI78" s="7" t="s">
        <v>73</v>
      </c>
      <c r="BJ78" s="7" t="s">
        <v>296</v>
      </c>
    </row>
    <row r="79" spans="2:62" ht="18" customHeight="1" x14ac:dyDescent="0.25">
      <c r="B79"/>
      <c r="C79"/>
      <c r="D79" s="153"/>
      <c r="E79" s="145"/>
      <c r="F79" s="145"/>
      <c r="G79" s="145"/>
      <c r="H79" s="145"/>
      <c r="I79" s="145"/>
      <c r="J79" s="145"/>
      <c r="K79" s="145"/>
      <c r="L79" s="145"/>
      <c r="M79" s="145"/>
      <c r="N79" s="154"/>
      <c r="O79"/>
      <c r="P79"/>
      <c r="Q79" s="153"/>
      <c r="R79" s="145"/>
      <c r="S79" s="145"/>
      <c r="T79" s="145"/>
      <c r="U79" s="145"/>
      <c r="V79" s="145"/>
      <c r="W79" s="145"/>
      <c r="X79" s="145"/>
      <c r="Y79" s="145"/>
      <c r="Z79" s="145"/>
      <c r="AA79" s="145"/>
      <c r="AB79" s="154"/>
      <c r="AD79" s="26" t="e">
        <f>SUM(IF(AND(D79="",Q79=""),"",SUM(IF(COUNTIF(BE70:BG82,AZ79)&gt;0,1/COUNTIF(AZ70:AZ82,AZ79),0))),IF(AND(D79="",Q79=""),"",SUM(IF(COUNTIF(BH70:BJ82,BA79)&gt;0,1/COUNTIF(BA70:BA82,BA79),0))))</f>
        <v>#VALUE!</v>
      </c>
      <c r="AE79" s="22" t="s">
        <v>5</v>
      </c>
      <c r="AF79" s="23">
        <v>2</v>
      </c>
      <c r="AJ79" s="58"/>
      <c r="AO79" s="58"/>
      <c r="AP79" s="58"/>
      <c r="AZ79" s="24">
        <f t="shared" si="4"/>
        <v>0</v>
      </c>
      <c r="BA79" s="24">
        <f t="shared" si="2"/>
        <v>0</v>
      </c>
      <c r="BB79" s="24"/>
      <c r="BC79" s="24"/>
      <c r="BD79" s="138" t="s">
        <v>9</v>
      </c>
      <c r="BE79" s="25" t="s">
        <v>267</v>
      </c>
      <c r="BF79" s="25" t="s">
        <v>259</v>
      </c>
      <c r="BG79" s="25"/>
      <c r="BH79" s="25" t="s">
        <v>286</v>
      </c>
      <c r="BI79" s="7" t="s">
        <v>74</v>
      </c>
      <c r="BJ79" s="7" t="s">
        <v>297</v>
      </c>
    </row>
    <row r="80" spans="2:62" ht="18" customHeight="1" x14ac:dyDescent="0.25">
      <c r="B80"/>
      <c r="C80"/>
      <c r="D80" s="153"/>
      <c r="E80" s="145"/>
      <c r="F80" s="145"/>
      <c r="G80" s="145"/>
      <c r="H80" s="145"/>
      <c r="I80" s="145"/>
      <c r="J80" s="145"/>
      <c r="K80" s="145"/>
      <c r="L80" s="145"/>
      <c r="M80" s="145"/>
      <c r="N80" s="154"/>
      <c r="O80"/>
      <c r="P80"/>
      <c r="Q80" s="163"/>
      <c r="R80" s="164"/>
      <c r="S80" s="164"/>
      <c r="T80" s="164"/>
      <c r="U80" s="164"/>
      <c r="V80" s="164"/>
      <c r="W80" s="164"/>
      <c r="X80" s="164"/>
      <c r="Y80" s="164"/>
      <c r="Z80" s="164"/>
      <c r="AA80" s="164"/>
      <c r="AB80" s="165"/>
      <c r="AD80" s="26" t="e">
        <f>SUM(IF(AND(D80="",Q80=""),"",SUM(IF(COUNTIF(BE70:BG82,AZ80)&gt;0,1/COUNTIF(AZ70:AZ82,AZ80),0))),IF(AND(D80="",Q80=""),"",SUM(IF(COUNTIF(BH70:BJ82,BA80)&gt;0,1/COUNTIF(BA70:BA82,BA80),0))))</f>
        <v>#VALUE!</v>
      </c>
      <c r="AE80" s="22" t="s">
        <v>5</v>
      </c>
      <c r="AF80" s="23">
        <v>2</v>
      </c>
      <c r="AJ80" s="58"/>
      <c r="AO80" s="58"/>
      <c r="AP80" s="58"/>
      <c r="AZ80" s="24">
        <f t="shared" si="4"/>
        <v>0</v>
      </c>
      <c r="BA80" s="24">
        <f t="shared" si="2"/>
        <v>0</v>
      </c>
      <c r="BB80" s="24"/>
      <c r="BC80" s="24"/>
      <c r="BD80" s="138" t="s">
        <v>9</v>
      </c>
      <c r="BE80" s="25" t="s">
        <v>548</v>
      </c>
      <c r="BF80" s="25" t="s">
        <v>549</v>
      </c>
      <c r="BG80" s="25"/>
      <c r="BH80" s="25" t="s">
        <v>287</v>
      </c>
      <c r="BI80" s="7" t="s">
        <v>75</v>
      </c>
    </row>
    <row r="81" spans="2:61" ht="18" customHeight="1" x14ac:dyDescent="0.25">
      <c r="B81"/>
      <c r="C81"/>
      <c r="D81" s="153"/>
      <c r="E81" s="145"/>
      <c r="F81" s="145"/>
      <c r="G81" s="145"/>
      <c r="H81" s="145"/>
      <c r="I81" s="145"/>
      <c r="J81" s="145"/>
      <c r="K81" s="145"/>
      <c r="L81" s="145"/>
      <c r="M81" s="145"/>
      <c r="N81" s="154"/>
      <c r="O81"/>
      <c r="P81"/>
      <c r="Q81"/>
      <c r="R81"/>
      <c r="S81"/>
      <c r="T81"/>
      <c r="U81"/>
      <c r="V81"/>
      <c r="W81"/>
      <c r="X81"/>
      <c r="Y81"/>
      <c r="Z81"/>
      <c r="AA81"/>
      <c r="AB81"/>
      <c r="AD81" s="26" t="e">
        <f>SUM(IF(AND(D81="",Q81=""),"",SUM(IF(COUNTIF(BE70:BG82,AZ81)&gt;0,1/COUNTIF(AZ70:AZ82,AZ81),0))),IF(AND(D81="",Q81=""),"",SUM(IF(COUNTIF(BH70:BJ82,BA81)&gt;0,1/COUNTIF(BA70:BA82,BA81),0))))</f>
        <v>#VALUE!</v>
      </c>
      <c r="AE81" s="22" t="s">
        <v>5</v>
      </c>
      <c r="AF81" s="23">
        <v>1</v>
      </c>
      <c r="AJ81" s="58"/>
      <c r="AO81" s="58"/>
      <c r="AP81" s="58"/>
      <c r="AZ81" s="24">
        <f t="shared" si="4"/>
        <v>0</v>
      </c>
      <c r="BA81" s="24"/>
      <c r="BB81" s="24"/>
      <c r="BC81" s="24"/>
      <c r="BD81" s="138" t="s">
        <v>9</v>
      </c>
      <c r="BE81" s="25" t="s">
        <v>269</v>
      </c>
      <c r="BF81" s="25" t="s">
        <v>270</v>
      </c>
      <c r="BG81" s="25"/>
      <c r="BH81" s="25" t="s">
        <v>271</v>
      </c>
      <c r="BI81" s="7" t="s">
        <v>284</v>
      </c>
    </row>
    <row r="82" spans="2:61" ht="18" customHeight="1" x14ac:dyDescent="0.25">
      <c r="B82"/>
      <c r="C82"/>
      <c r="D82" s="163"/>
      <c r="E82" s="164"/>
      <c r="F82" s="164"/>
      <c r="G82" s="164"/>
      <c r="H82" s="164"/>
      <c r="I82" s="164"/>
      <c r="J82" s="164"/>
      <c r="K82" s="164"/>
      <c r="L82" s="164"/>
      <c r="M82" s="164"/>
      <c r="N82" s="165"/>
      <c r="O82"/>
      <c r="P82"/>
      <c r="Q82"/>
      <c r="R82"/>
      <c r="S82"/>
      <c r="T82"/>
      <c r="U82"/>
      <c r="V82"/>
      <c r="W82"/>
      <c r="X82"/>
      <c r="Y82"/>
      <c r="Z82"/>
      <c r="AA82"/>
      <c r="AB82"/>
      <c r="AD82" s="26" t="e">
        <f>SUM(IF(AND(D82="",Q82=""),"",SUM(IF(COUNTIF(BE70:BG82,AZ82)&gt;0,1/COUNTIF(AZ70:AZ82,AZ82),0))),IF(AND(D82="",Q82=""),"",SUM(IF(COUNTIF(BH70:BJ82,BA82)&gt;0,1/COUNTIF(BA70:BA82,BA82),0))))</f>
        <v>#VALUE!</v>
      </c>
      <c r="AE82" s="22" t="s">
        <v>5</v>
      </c>
      <c r="AF82" s="23">
        <v>1</v>
      </c>
      <c r="AJ82" s="58"/>
      <c r="AO82" s="58"/>
      <c r="AP82" s="58"/>
      <c r="AZ82" s="24">
        <f t="shared" si="4"/>
        <v>0</v>
      </c>
      <c r="BA82" s="24"/>
      <c r="BB82" s="24"/>
      <c r="BC82" s="24"/>
      <c r="BD82" s="138" t="s">
        <v>9</v>
      </c>
      <c r="BE82" s="25" t="s">
        <v>260</v>
      </c>
      <c r="BF82" s="25" t="s">
        <v>271</v>
      </c>
      <c r="BG82" s="25"/>
      <c r="BH82" s="25" t="s">
        <v>275</v>
      </c>
      <c r="BI82" s="7" t="s">
        <v>289</v>
      </c>
    </row>
    <row r="83" spans="2:61" ht="18" customHeight="1" thickBot="1" x14ac:dyDescent="0.3">
      <c r="B83"/>
      <c r="C83"/>
      <c r="D83" s="19"/>
      <c r="E83"/>
      <c r="F83"/>
      <c r="G83"/>
      <c r="H83"/>
      <c r="I83"/>
      <c r="J83"/>
      <c r="K83"/>
      <c r="L83"/>
      <c r="M83"/>
      <c r="N83"/>
      <c r="O83"/>
      <c r="P83"/>
      <c r="Q83"/>
      <c r="R83"/>
      <c r="S83"/>
      <c r="T83"/>
      <c r="U83"/>
      <c r="V83"/>
      <c r="W83"/>
      <c r="X83"/>
      <c r="Y83"/>
      <c r="Z83"/>
      <c r="AA83"/>
      <c r="AB83"/>
    </row>
    <row r="84" spans="2:61" ht="18" customHeight="1" thickBot="1" x14ac:dyDescent="0.3">
      <c r="B84"/>
      <c r="C84" s="45" t="str">
        <f>COUNTA($AS$7:AS84)&amp;"."</f>
        <v>5.</v>
      </c>
      <c r="D84" s="148" t="s">
        <v>65</v>
      </c>
      <c r="E84" s="148"/>
      <c r="F84" s="148"/>
      <c r="G84" s="148"/>
      <c r="H84" s="148"/>
      <c r="I84" s="148"/>
      <c r="J84" s="148"/>
      <c r="K84" s="148"/>
      <c r="L84" s="148"/>
      <c r="M84" s="148"/>
      <c r="N84" s="148"/>
      <c r="O84" s="148"/>
      <c r="P84" s="148"/>
      <c r="Q84" s="148"/>
      <c r="R84" s="148"/>
      <c r="S84" s="148"/>
      <c r="T84" s="148"/>
      <c r="U84" s="148"/>
      <c r="V84" s="148"/>
      <c r="W84" s="148"/>
      <c r="X84" s="148"/>
      <c r="Y84" s="148"/>
      <c r="Z84" s="148"/>
      <c r="AA84" s="148"/>
      <c r="AB84" s="148"/>
      <c r="AS84" s="136" t="s">
        <v>7</v>
      </c>
      <c r="AT84" s="137">
        <f>COUNTA($AS$7:AS84)</f>
        <v>5</v>
      </c>
      <c r="AU84" s="16" t="e">
        <f>SUM(AD84:AD97)</f>
        <v>#VALUE!</v>
      </c>
      <c r="AV84" s="17" t="s">
        <v>5</v>
      </c>
      <c r="AW84" s="18">
        <f>SUM(AF84:AF97)</f>
        <v>13</v>
      </c>
      <c r="AX84" s="116" t="str">
        <f>MID(GK,FIND("(",GK,1)+1,(FIND(")",GK,1)-FIND("(",GK,1)-1))</f>
        <v>GK7</v>
      </c>
    </row>
    <row r="85" spans="2:61" ht="42" customHeight="1" x14ac:dyDescent="0.25">
      <c r="B85"/>
      <c r="C85"/>
      <c r="D85" s="176" t="s">
        <v>64</v>
      </c>
      <c r="E85" s="176"/>
      <c r="F85" s="176"/>
      <c r="G85" s="176"/>
      <c r="H85" s="176"/>
      <c r="I85" s="176"/>
      <c r="J85" s="176"/>
      <c r="K85" s="176"/>
      <c r="L85" s="176"/>
      <c r="M85" s="176"/>
      <c r="N85" s="176"/>
      <c r="O85" s="176"/>
      <c r="P85" s="176"/>
      <c r="Q85" s="176"/>
      <c r="R85" s="176"/>
      <c r="S85" s="176"/>
      <c r="T85" s="176"/>
      <c r="U85" s="176"/>
      <c r="V85" s="176"/>
      <c r="W85" s="176"/>
      <c r="X85" s="176"/>
      <c r="Y85" s="176"/>
      <c r="Z85" s="176"/>
      <c r="AA85" s="176"/>
      <c r="AB85" s="176"/>
    </row>
    <row r="86" spans="2:61" ht="18" customHeight="1" x14ac:dyDescent="0.25">
      <c r="B86"/>
      <c r="C86"/>
      <c r="D86" s="19"/>
      <c r="E86"/>
      <c r="F86"/>
      <c r="G86"/>
      <c r="H86"/>
      <c r="I86"/>
      <c r="J86"/>
      <c r="K86" s="49" t="s">
        <v>50</v>
      </c>
      <c r="L86" s="47"/>
      <c r="M86" s="47"/>
      <c r="N86" s="47"/>
      <c r="O86" s="47"/>
      <c r="P86" s="47"/>
      <c r="Q86" s="47"/>
      <c r="R86" s="47"/>
      <c r="S86" s="47"/>
      <c r="T86" s="48"/>
      <c r="U86"/>
      <c r="V86"/>
      <c r="W86"/>
      <c r="X86"/>
      <c r="Y86"/>
      <c r="Z86"/>
      <c r="AA86"/>
      <c r="AB86"/>
    </row>
    <row r="87" spans="2:61" ht="9" customHeight="1" x14ac:dyDescent="0.25">
      <c r="B87"/>
      <c r="C87"/>
      <c r="D87" s="19"/>
      <c r="E87"/>
      <c r="F87"/>
      <c r="G87"/>
      <c r="H87"/>
      <c r="I87"/>
      <c r="J87"/>
      <c r="K87"/>
      <c r="L87"/>
      <c r="M87"/>
      <c r="N87"/>
      <c r="O87" s="65"/>
      <c r="P87"/>
      <c r="Q87"/>
      <c r="R87"/>
      <c r="S87"/>
      <c r="T87"/>
      <c r="U87"/>
      <c r="V87"/>
      <c r="W87"/>
      <c r="X87"/>
      <c r="Y87"/>
      <c r="Z87"/>
      <c r="AA87"/>
      <c r="AB87"/>
    </row>
    <row r="88" spans="2:61" ht="9" customHeight="1" x14ac:dyDescent="0.25">
      <c r="B88"/>
      <c r="C88"/>
      <c r="D88" s="19"/>
      <c r="E88"/>
      <c r="F88"/>
      <c r="G88"/>
      <c r="H88"/>
      <c r="I88"/>
      <c r="J88" s="66"/>
      <c r="K88" s="67"/>
      <c r="L88" s="67"/>
      <c r="M88" s="67"/>
      <c r="N88" s="67"/>
      <c r="O88" s="68"/>
      <c r="P88" s="68"/>
      <c r="Q88" s="68"/>
      <c r="R88" s="68"/>
      <c r="S88" s="68"/>
      <c r="T88" s="68"/>
      <c r="U88" s="65"/>
      <c r="V88"/>
      <c r="W88"/>
      <c r="X88"/>
      <c r="Y88"/>
      <c r="Z88"/>
      <c r="AA88"/>
      <c r="AB88"/>
    </row>
    <row r="89" spans="2:61" ht="18" customHeight="1" x14ac:dyDescent="0.25">
      <c r="B89"/>
      <c r="C89"/>
      <c r="D89" s="69" t="s">
        <v>37</v>
      </c>
      <c r="E89" s="47"/>
      <c r="F89" s="47"/>
      <c r="G89" s="47"/>
      <c r="H89" s="47"/>
      <c r="I89" s="47"/>
      <c r="J89" s="47"/>
      <c r="K89" s="47"/>
      <c r="L89" s="47"/>
      <c r="M89" s="47"/>
      <c r="N89" s="48"/>
      <c r="O89"/>
      <c r="P89"/>
      <c r="Q89" s="70" t="s">
        <v>44</v>
      </c>
      <c r="R89" s="47"/>
      <c r="S89" s="47"/>
      <c r="T89" s="47"/>
      <c r="U89" s="47"/>
      <c r="V89" s="47"/>
      <c r="W89" s="47"/>
      <c r="X89" s="47"/>
      <c r="Y89" s="47"/>
      <c r="Z89" s="47"/>
      <c r="AA89" s="47"/>
      <c r="AB89" s="48"/>
      <c r="BE89" s="140" t="s">
        <v>257</v>
      </c>
      <c r="BF89" s="140" t="s">
        <v>298</v>
      </c>
    </row>
    <row r="90" spans="2:61" ht="18" customHeight="1" x14ac:dyDescent="0.25">
      <c r="B90"/>
      <c r="C90"/>
      <c r="D90" s="166"/>
      <c r="E90" s="167"/>
      <c r="F90" s="167"/>
      <c r="G90" s="167"/>
      <c r="H90" s="167"/>
      <c r="I90" s="167"/>
      <c r="J90" s="167"/>
      <c r="K90" s="167"/>
      <c r="L90" s="167"/>
      <c r="M90" s="167"/>
      <c r="N90" s="168"/>
      <c r="O90"/>
      <c r="P90"/>
      <c r="Q90" s="166"/>
      <c r="R90" s="167"/>
      <c r="S90" s="167"/>
      <c r="T90" s="167"/>
      <c r="U90" s="167"/>
      <c r="V90" s="167"/>
      <c r="W90" s="167"/>
      <c r="X90" s="167"/>
      <c r="Y90" s="167"/>
      <c r="Z90" s="167"/>
      <c r="AA90" s="167"/>
      <c r="AB90" s="168"/>
      <c r="AD90" s="26" t="e">
        <f>SUM(IF(AND(D90="",Q90=""),"",SUM(IF(COUNTIF(BE90:BE97,AZ90)&gt;0,1/COUNTIF(AZ90:AZ97,AZ90),0))),IF(AND(D90="",Q90=""),"",SUM(IF(COUNTIF(BF90:BF97,BA90)&gt;0,1/COUNTIF(BA90:BA97,BA90),0))))</f>
        <v>#VALUE!</v>
      </c>
      <c r="AE90" s="22" t="s">
        <v>5</v>
      </c>
      <c r="AF90" s="23">
        <v>2</v>
      </c>
      <c r="AJ90" s="58"/>
      <c r="AO90" s="58"/>
      <c r="AP90" s="58"/>
      <c r="AZ90" s="24">
        <f>D90</f>
        <v>0</v>
      </c>
      <c r="BA90" s="24">
        <f>Q90</f>
        <v>0</v>
      </c>
      <c r="BB90" s="24"/>
      <c r="BC90" s="24"/>
      <c r="BD90" s="138" t="s">
        <v>9</v>
      </c>
      <c r="BE90" s="25" t="s">
        <v>51</v>
      </c>
      <c r="BF90" s="25" t="s">
        <v>52</v>
      </c>
      <c r="BG90" s="25"/>
      <c r="BH90" s="25"/>
    </row>
    <row r="91" spans="2:61" ht="18" customHeight="1" x14ac:dyDescent="0.25">
      <c r="B91"/>
      <c r="C91"/>
      <c r="D91" s="153"/>
      <c r="E91" s="145"/>
      <c r="F91" s="145"/>
      <c r="G91" s="145"/>
      <c r="H91" s="145"/>
      <c r="I91" s="145"/>
      <c r="J91" s="145"/>
      <c r="K91" s="145"/>
      <c r="L91" s="145"/>
      <c r="M91" s="145"/>
      <c r="N91" s="154"/>
      <c r="O91"/>
      <c r="P91"/>
      <c r="Q91" s="153"/>
      <c r="R91" s="145"/>
      <c r="S91" s="145"/>
      <c r="T91" s="145"/>
      <c r="U91" s="145"/>
      <c r="V91" s="145"/>
      <c r="W91" s="145"/>
      <c r="X91" s="145"/>
      <c r="Y91" s="145"/>
      <c r="Z91" s="145"/>
      <c r="AA91" s="145"/>
      <c r="AB91" s="154"/>
      <c r="AD91" s="26" t="e">
        <f>SUM(IF(AND(D91="",Q91=""),"",SUM(IF(COUNTIF(BE90:BE97,AZ91)&gt;0,1/COUNTIF(AZ90:AZ97,AZ91),0))),IF(AND(D91="",Q91=""),"",SUM(IF(COUNTIF(BF90:BF97,BA91)&gt;0,1/COUNTIF(BA90:BA97,BA91),0))))</f>
        <v>#VALUE!</v>
      </c>
      <c r="AE91" s="22" t="s">
        <v>5</v>
      </c>
      <c r="AF91" s="23">
        <f t="shared" ref="AF91:AF97" si="5">COUNTA(BE91:BH91)</f>
        <v>2</v>
      </c>
      <c r="AJ91" s="58"/>
      <c r="AO91" s="58"/>
      <c r="AP91" s="58"/>
      <c r="AZ91" s="24">
        <f t="shared" ref="AZ91:AZ97" si="6">D91</f>
        <v>0</v>
      </c>
      <c r="BA91" s="24">
        <f t="shared" ref="BA91:BA94" si="7">Q91</f>
        <v>0</v>
      </c>
      <c r="BB91" s="24"/>
      <c r="BC91" s="24"/>
      <c r="BD91" s="138" t="s">
        <v>9</v>
      </c>
      <c r="BE91" s="25" t="s">
        <v>53</v>
      </c>
      <c r="BF91" s="25" t="s">
        <v>54</v>
      </c>
      <c r="BG91" s="25"/>
      <c r="BH91" s="25"/>
    </row>
    <row r="92" spans="2:61" ht="18" customHeight="1" x14ac:dyDescent="0.25">
      <c r="B92"/>
      <c r="C92"/>
      <c r="D92" s="153"/>
      <c r="E92" s="145"/>
      <c r="F92" s="145"/>
      <c r="G92" s="145"/>
      <c r="H92" s="145"/>
      <c r="I92" s="145"/>
      <c r="J92" s="145"/>
      <c r="K92" s="145"/>
      <c r="L92" s="145"/>
      <c r="M92" s="145"/>
      <c r="N92" s="154"/>
      <c r="O92"/>
      <c r="P92"/>
      <c r="Q92" s="153"/>
      <c r="R92" s="145"/>
      <c r="S92" s="145"/>
      <c r="T92" s="145"/>
      <c r="U92" s="145"/>
      <c r="V92" s="145"/>
      <c r="W92" s="145"/>
      <c r="X92" s="145"/>
      <c r="Y92" s="145"/>
      <c r="Z92" s="145"/>
      <c r="AA92" s="145"/>
      <c r="AB92" s="154"/>
      <c r="AD92" s="26" t="e">
        <f>SUM(IF(AND(D92="",Q92=""),"",SUM(IF(COUNTIF(BE90:BE97,AZ92)&gt;0,1/COUNTIF(AZ90:AZ97,AZ92),0))),IF(AND(D92="",Q92=""),"",SUM(IF(COUNTIF(BF90:BF97,BA92)&gt;0,1/COUNTIF(BA90:BA97,BA92),0))))</f>
        <v>#VALUE!</v>
      </c>
      <c r="AE92" s="22" t="s">
        <v>5</v>
      </c>
      <c r="AF92" s="23">
        <f t="shared" si="5"/>
        <v>2</v>
      </c>
      <c r="AJ92" s="58"/>
      <c r="AO92" s="58"/>
      <c r="AP92" s="58"/>
      <c r="AZ92" s="24">
        <f t="shared" si="6"/>
        <v>0</v>
      </c>
      <c r="BA92" s="24">
        <f t="shared" si="7"/>
        <v>0</v>
      </c>
      <c r="BB92" s="24"/>
      <c r="BC92" s="24"/>
      <c r="BD92" s="138" t="s">
        <v>9</v>
      </c>
      <c r="BE92" s="25" t="s">
        <v>55</v>
      </c>
      <c r="BF92" s="25" t="s">
        <v>56</v>
      </c>
      <c r="BG92" s="25"/>
      <c r="BH92" s="25"/>
    </row>
    <row r="93" spans="2:61" ht="18" customHeight="1" x14ac:dyDescent="0.25">
      <c r="B93"/>
      <c r="C93"/>
      <c r="D93" s="153"/>
      <c r="E93" s="145"/>
      <c r="F93" s="145"/>
      <c r="G93" s="145"/>
      <c r="H93" s="145"/>
      <c r="I93" s="145"/>
      <c r="J93" s="145"/>
      <c r="K93" s="145"/>
      <c r="L93" s="145"/>
      <c r="M93" s="145"/>
      <c r="N93" s="154"/>
      <c r="O93"/>
      <c r="P93"/>
      <c r="Q93" s="153"/>
      <c r="R93" s="145"/>
      <c r="S93" s="145"/>
      <c r="T93" s="145"/>
      <c r="U93" s="145"/>
      <c r="V93" s="145"/>
      <c r="W93" s="145"/>
      <c r="X93" s="145"/>
      <c r="Y93" s="145"/>
      <c r="Z93" s="145"/>
      <c r="AA93" s="145"/>
      <c r="AB93" s="154"/>
      <c r="AD93" s="26" t="e">
        <f>SUM(IF(AND(D93="",Q93=""),"",SUM(IF(COUNTIF(BE90:BE97,AZ93)&gt;0,1/COUNTIF(AZ90:AZ97,AZ93),0))),IF(AND(D93="",Q93=""),"",SUM(IF(COUNTIF(BF90:BF97,BA93)&gt;0,1/COUNTIF(BA90:BA97,BA93),0))))</f>
        <v>#VALUE!</v>
      </c>
      <c r="AE93" s="22" t="s">
        <v>5</v>
      </c>
      <c r="AF93" s="23">
        <f t="shared" si="5"/>
        <v>2</v>
      </c>
      <c r="AJ93" s="58"/>
      <c r="AO93" s="58"/>
      <c r="AP93" s="58"/>
      <c r="AZ93" s="24">
        <f t="shared" si="6"/>
        <v>0</v>
      </c>
      <c r="BA93" s="24">
        <f t="shared" si="7"/>
        <v>0</v>
      </c>
      <c r="BB93" s="24"/>
      <c r="BC93" s="24"/>
      <c r="BD93" s="138" t="s">
        <v>9</v>
      </c>
      <c r="BE93" s="25" t="s">
        <v>62</v>
      </c>
      <c r="BF93" s="25" t="s">
        <v>57</v>
      </c>
      <c r="BG93" s="25"/>
      <c r="BH93" s="25"/>
    </row>
    <row r="94" spans="2:61" ht="18" customHeight="1" x14ac:dyDescent="0.25">
      <c r="B94"/>
      <c r="C94"/>
      <c r="D94" s="153"/>
      <c r="E94" s="145"/>
      <c r="F94" s="145"/>
      <c r="G94" s="145"/>
      <c r="H94" s="145"/>
      <c r="I94" s="145"/>
      <c r="J94" s="145"/>
      <c r="K94" s="145"/>
      <c r="L94" s="145"/>
      <c r="M94" s="145"/>
      <c r="N94" s="154"/>
      <c r="O94"/>
      <c r="P94"/>
      <c r="Q94" s="163"/>
      <c r="R94" s="164"/>
      <c r="S94" s="164"/>
      <c r="T94" s="164"/>
      <c r="U94" s="164"/>
      <c r="V94" s="164"/>
      <c r="W94" s="164"/>
      <c r="X94" s="164"/>
      <c r="Y94" s="164"/>
      <c r="Z94" s="164"/>
      <c r="AA94" s="164"/>
      <c r="AB94" s="165"/>
      <c r="AD94" s="26" t="e">
        <f>SUM(IF(AND(D94="",Q94=""),"",SUM(IF(COUNTIF(BE90:BE97,AZ94)&gt;0,1/COUNTIF(AZ90:AZ97,AZ94),0))),IF(AND(D94="",Q94=""),"",SUM(IF(COUNTIF(BF90:BF97,BA94)&gt;0,1/COUNTIF(BA90:BA97,BA94),0))))</f>
        <v>#VALUE!</v>
      </c>
      <c r="AE94" s="22" t="s">
        <v>5</v>
      </c>
      <c r="AF94" s="23">
        <f t="shared" si="5"/>
        <v>2</v>
      </c>
      <c r="AJ94" s="58"/>
      <c r="AO94" s="58"/>
      <c r="AP94" s="58"/>
      <c r="AZ94" s="24">
        <f t="shared" si="6"/>
        <v>0</v>
      </c>
      <c r="BA94" s="24">
        <f t="shared" si="7"/>
        <v>0</v>
      </c>
      <c r="BB94" s="24"/>
      <c r="BC94" s="24"/>
      <c r="BD94" s="138" t="s">
        <v>9</v>
      </c>
      <c r="BE94" s="25" t="s">
        <v>58</v>
      </c>
      <c r="BF94" s="25" t="s">
        <v>61</v>
      </c>
      <c r="BG94" s="25"/>
      <c r="BH94" s="25"/>
    </row>
    <row r="95" spans="2:61" ht="18" customHeight="1" x14ac:dyDescent="0.25">
      <c r="B95"/>
      <c r="C95"/>
      <c r="D95" s="153"/>
      <c r="E95" s="145"/>
      <c r="F95" s="145"/>
      <c r="G95" s="145"/>
      <c r="H95" s="145"/>
      <c r="I95" s="145"/>
      <c r="J95" s="145"/>
      <c r="K95" s="145"/>
      <c r="L95" s="145"/>
      <c r="M95" s="145"/>
      <c r="N95" s="154"/>
      <c r="O95"/>
      <c r="P95"/>
      <c r="Q95"/>
      <c r="R95"/>
      <c r="S95"/>
      <c r="T95"/>
      <c r="U95"/>
      <c r="V95"/>
      <c r="W95"/>
      <c r="X95"/>
      <c r="Y95"/>
      <c r="Z95"/>
      <c r="AA95"/>
      <c r="AB95"/>
      <c r="AD95" s="26" t="e">
        <f>SUM(IF(AND(D95="",Q95=""),"",SUM(IF(COUNTIF(BE90:BE97,AZ95)&gt;0,1/COUNTIF(AZ90:AZ97,AZ95),0))),IF(AND(D95="",Q95=""),"",SUM(IF(COUNTIF(BF90:BF97,BA95)&gt;0,1/COUNTIF(BA90:BA97,BA95),0))))</f>
        <v>#VALUE!</v>
      </c>
      <c r="AE95" s="22" t="s">
        <v>5</v>
      </c>
      <c r="AF95" s="23">
        <f t="shared" si="5"/>
        <v>1</v>
      </c>
      <c r="AJ95" s="58"/>
      <c r="AO95" s="58"/>
      <c r="AP95" s="58"/>
      <c r="AZ95" s="24">
        <f t="shared" si="6"/>
        <v>0</v>
      </c>
      <c r="BA95" s="24"/>
      <c r="BB95" s="24"/>
      <c r="BC95" s="24"/>
      <c r="BD95" s="138" t="s">
        <v>9</v>
      </c>
      <c r="BE95" s="25" t="s">
        <v>59</v>
      </c>
      <c r="BF95" s="25"/>
      <c r="BG95" s="25"/>
      <c r="BH95" s="25"/>
    </row>
    <row r="96" spans="2:61" ht="18" customHeight="1" x14ac:dyDescent="0.25">
      <c r="B96"/>
      <c r="C96"/>
      <c r="D96" s="153"/>
      <c r="E96" s="145"/>
      <c r="F96" s="145"/>
      <c r="G96" s="145"/>
      <c r="H96" s="145"/>
      <c r="I96" s="145"/>
      <c r="J96" s="145"/>
      <c r="K96" s="145"/>
      <c r="L96" s="145"/>
      <c r="M96" s="145"/>
      <c r="N96" s="154"/>
      <c r="O96"/>
      <c r="P96"/>
      <c r="Q96"/>
      <c r="R96"/>
      <c r="S96"/>
      <c r="T96"/>
      <c r="U96"/>
      <c r="V96"/>
      <c r="W96"/>
      <c r="X96"/>
      <c r="Y96"/>
      <c r="Z96"/>
      <c r="AA96"/>
      <c r="AB96"/>
      <c r="AD96" s="26" t="e">
        <f>SUM(IF(AND(D96="",Q96=""),"",SUM(IF(COUNTIF(BE90:BE97,AZ96)&gt;0,1/COUNTIF(AZ90:AZ97,AZ96),0))),IF(AND(D96="",Q96=""),"",SUM(IF(COUNTIF(BF90:BF97,BA96)&gt;0,1/COUNTIF(BA90:BA97,BA96),0))))</f>
        <v>#VALUE!</v>
      </c>
      <c r="AE96" s="22" t="s">
        <v>5</v>
      </c>
      <c r="AF96" s="23">
        <f t="shared" si="5"/>
        <v>1</v>
      </c>
      <c r="AJ96" s="58"/>
      <c r="AO96" s="58"/>
      <c r="AP96" s="58"/>
      <c r="AZ96" s="24">
        <f>D96</f>
        <v>0</v>
      </c>
      <c r="BA96" s="24"/>
      <c r="BB96" s="24"/>
      <c r="BC96" s="24"/>
      <c r="BD96" s="138" t="s">
        <v>9</v>
      </c>
      <c r="BE96" s="25" t="s">
        <v>60</v>
      </c>
      <c r="BF96" s="25"/>
      <c r="BG96" s="25"/>
      <c r="BH96" s="25"/>
    </row>
    <row r="97" spans="2:60" ht="18" customHeight="1" x14ac:dyDescent="0.25">
      <c r="B97"/>
      <c r="C97"/>
      <c r="D97" s="163"/>
      <c r="E97" s="164"/>
      <c r="F97" s="164"/>
      <c r="G97" s="164"/>
      <c r="H97" s="164"/>
      <c r="I97" s="164"/>
      <c r="J97" s="164"/>
      <c r="K97" s="164"/>
      <c r="L97" s="164"/>
      <c r="M97" s="164"/>
      <c r="N97" s="165"/>
      <c r="O97"/>
      <c r="P97"/>
      <c r="Q97"/>
      <c r="R97"/>
      <c r="S97"/>
      <c r="T97"/>
      <c r="U97"/>
      <c r="V97"/>
      <c r="W97"/>
      <c r="X97"/>
      <c r="Y97"/>
      <c r="Z97"/>
      <c r="AA97"/>
      <c r="AB97"/>
      <c r="AD97" s="26" t="e">
        <f>SUM(IF(AND(D97="",Q97=""),"",SUM(IF(COUNTIF(BE90:BE97,AZ97)&gt;0,1/COUNTIF(AZ90:AZ97,AZ97),0))),IF(AND(D97="",Q97=""),"",SUM(IF(COUNTIF(BF90:BF97,BA97)&gt;0,1/COUNTIF(BA90:BA97,BA97),0))))</f>
        <v>#VALUE!</v>
      </c>
      <c r="AE97" s="22" t="s">
        <v>5</v>
      </c>
      <c r="AF97" s="23">
        <f t="shared" si="5"/>
        <v>1</v>
      </c>
      <c r="AJ97" s="58"/>
      <c r="AO97" s="58"/>
      <c r="AP97" s="58"/>
      <c r="AZ97" s="24">
        <f t="shared" si="6"/>
        <v>0</v>
      </c>
      <c r="BA97" s="24"/>
      <c r="BB97" s="24"/>
      <c r="BC97" s="24"/>
      <c r="BD97" s="138" t="s">
        <v>9</v>
      </c>
      <c r="BE97" s="25" t="s">
        <v>63</v>
      </c>
      <c r="BF97" s="25"/>
      <c r="BG97" s="25"/>
      <c r="BH97" s="25"/>
    </row>
    <row r="98" spans="2:60" ht="18" customHeight="1" thickBot="1" x14ac:dyDescent="0.3">
      <c r="B98"/>
      <c r="C98"/>
      <c r="D98" s="19"/>
      <c r="E98"/>
      <c r="F98"/>
      <c r="G98"/>
      <c r="H98"/>
      <c r="I98"/>
      <c r="J98"/>
      <c r="K98"/>
      <c r="L98"/>
      <c r="M98"/>
      <c r="N98"/>
      <c r="O98"/>
      <c r="P98"/>
      <c r="Q98"/>
      <c r="R98"/>
      <c r="S98"/>
      <c r="T98"/>
      <c r="U98"/>
      <c r="V98"/>
      <c r="W98"/>
      <c r="X98"/>
      <c r="Y98"/>
      <c r="Z98"/>
      <c r="AA98"/>
      <c r="AB98"/>
    </row>
    <row r="99" spans="2:60" ht="18" customHeight="1" thickBot="1" x14ac:dyDescent="0.3">
      <c r="B99"/>
      <c r="C99" s="45" t="str">
        <f>COUNTA($AS$7:AS99)&amp;"."</f>
        <v>6.</v>
      </c>
      <c r="D99" s="148" t="s">
        <v>104</v>
      </c>
      <c r="E99" s="148"/>
      <c r="F99" s="148"/>
      <c r="G99" s="148"/>
      <c r="H99" s="148"/>
      <c r="I99" s="148"/>
      <c r="J99" s="148"/>
      <c r="K99" s="148"/>
      <c r="L99" s="148"/>
      <c r="M99" s="148"/>
      <c r="N99" s="148"/>
      <c r="O99" s="148"/>
      <c r="P99" s="148"/>
      <c r="Q99" s="148"/>
      <c r="R99" s="148"/>
      <c r="S99" s="148"/>
      <c r="T99" s="148"/>
      <c r="U99" s="148"/>
      <c r="V99" s="148"/>
      <c r="W99" s="148"/>
      <c r="X99"/>
      <c r="Y99"/>
      <c r="Z99"/>
      <c r="AA99"/>
      <c r="AB99"/>
      <c r="AS99" s="136" t="s">
        <v>7</v>
      </c>
      <c r="AT99" s="137">
        <f>COUNTA($AS$7:AS99)</f>
        <v>6</v>
      </c>
      <c r="AU99" s="16">
        <f>SUM(AD99:AD124)</f>
        <v>0</v>
      </c>
      <c r="AV99" s="17" t="s">
        <v>5</v>
      </c>
      <c r="AW99" s="18">
        <v>7</v>
      </c>
      <c r="AX99" s="116" t="str">
        <f>MID(GK,FIND("(",GK,1)+1,(FIND(")",GK,1)-FIND("(",GK,1)-1))</f>
        <v>GK7</v>
      </c>
    </row>
    <row r="100" spans="2:60" ht="15" customHeight="1" x14ac:dyDescent="0.25">
      <c r="B100"/>
      <c r="C100"/>
      <c r="D100" s="161" t="s">
        <v>97</v>
      </c>
      <c r="E100" s="161"/>
      <c r="F100" s="161"/>
      <c r="G100" s="161"/>
      <c r="H100" s="161"/>
      <c r="I100" s="161"/>
      <c r="J100" s="161"/>
      <c r="K100" s="161"/>
      <c r="L100" s="161"/>
      <c r="M100" s="161"/>
      <c r="N100" s="161"/>
      <c r="O100"/>
      <c r="P100" s="52"/>
      <c r="Q100" s="90" t="s">
        <v>37</v>
      </c>
      <c r="R100"/>
      <c r="S100"/>
      <c r="T100"/>
      <c r="U100"/>
      <c r="V100"/>
      <c r="W100"/>
      <c r="X100"/>
      <c r="Y100"/>
      <c r="Z100"/>
      <c r="AA100"/>
      <c r="AB100"/>
      <c r="AD100" s="26" t="str">
        <f>IF(COUNTIF(AZ100:BA100,"x")=0,"",SUM(IF(AND(BE100="x",AZ100=BE100),1,0),IF(AND(BF100="x",BA100=BF100),1,0))-(IF(COUNTIF(AZ100:BA100,"x")&gt;1,1,0)))</f>
        <v/>
      </c>
      <c r="AE100" s="22" t="s">
        <v>5</v>
      </c>
      <c r="AF100" s="23">
        <v>1</v>
      </c>
      <c r="AZ100" s="24">
        <f>P100</f>
        <v>0</v>
      </c>
      <c r="BA100" s="24">
        <f>P102</f>
        <v>0</v>
      </c>
      <c r="BB100" s="24"/>
      <c r="BC100" s="24"/>
      <c r="BD100" s="138" t="s">
        <v>9</v>
      </c>
      <c r="BE100" s="25">
        <v>0</v>
      </c>
      <c r="BF100" s="25" t="s">
        <v>117</v>
      </c>
      <c r="BG100" s="25"/>
      <c r="BH100" s="25"/>
    </row>
    <row r="101" spans="2:60" ht="3" customHeight="1" x14ac:dyDescent="0.25">
      <c r="B101"/>
      <c r="C101"/>
      <c r="D101" s="161"/>
      <c r="E101" s="161"/>
      <c r="F101" s="161"/>
      <c r="G101" s="161"/>
      <c r="H101" s="161"/>
      <c r="I101" s="161"/>
      <c r="J101" s="161"/>
      <c r="K101" s="161"/>
      <c r="L101" s="161"/>
      <c r="M101" s="161"/>
      <c r="N101" s="161"/>
      <c r="O101"/>
      <c r="P101" s="20"/>
      <c r="Q101" s="90"/>
      <c r="R101"/>
      <c r="S101"/>
      <c r="T101"/>
      <c r="U101"/>
      <c r="V101"/>
      <c r="W101"/>
      <c r="X101"/>
      <c r="Y101"/>
      <c r="Z101"/>
      <c r="AA101"/>
      <c r="AB101"/>
    </row>
    <row r="102" spans="2:60" ht="15" customHeight="1" x14ac:dyDescent="0.25">
      <c r="B102"/>
      <c r="C102"/>
      <c r="D102" s="161"/>
      <c r="E102" s="161"/>
      <c r="F102" s="161"/>
      <c r="G102" s="161"/>
      <c r="H102" s="161"/>
      <c r="I102" s="161"/>
      <c r="J102" s="161"/>
      <c r="K102" s="161"/>
      <c r="L102" s="161"/>
      <c r="M102" s="161"/>
      <c r="N102" s="161"/>
      <c r="O102"/>
      <c r="P102" s="52"/>
      <c r="Q102" s="90" t="s">
        <v>44</v>
      </c>
      <c r="R102"/>
      <c r="S102"/>
      <c r="T102"/>
      <c r="U102"/>
      <c r="V102"/>
      <c r="W102"/>
      <c r="X102"/>
      <c r="Y102"/>
      <c r="Z102"/>
      <c r="AA102"/>
      <c r="AB102"/>
    </row>
    <row r="103" spans="2:60" ht="8.1" customHeight="1" x14ac:dyDescent="0.25">
      <c r="B103"/>
      <c r="C103"/>
      <c r="D103" s="19"/>
      <c r="E103"/>
      <c r="F103"/>
      <c r="G103"/>
      <c r="H103"/>
      <c r="I103"/>
      <c r="J103"/>
      <c r="K103"/>
      <c r="L103"/>
      <c r="M103"/>
      <c r="N103"/>
      <c r="O103"/>
      <c r="P103"/>
      <c r="Q103"/>
      <c r="R103"/>
      <c r="S103"/>
      <c r="T103"/>
      <c r="U103"/>
      <c r="V103"/>
      <c r="W103"/>
      <c r="X103"/>
      <c r="Y103"/>
      <c r="Z103"/>
      <c r="AA103"/>
      <c r="AB103"/>
    </row>
    <row r="104" spans="2:60" ht="15" customHeight="1" x14ac:dyDescent="0.25">
      <c r="B104"/>
      <c r="C104"/>
      <c r="D104" s="19"/>
      <c r="E104"/>
      <c r="F104"/>
      <c r="G104"/>
      <c r="H104"/>
      <c r="I104"/>
      <c r="J104"/>
      <c r="K104"/>
      <c r="L104"/>
      <c r="M104"/>
      <c r="N104" s="91" t="s">
        <v>37</v>
      </c>
      <c r="O104" s="52"/>
      <c r="P104"/>
      <c r="Q104" s="175" t="s">
        <v>98</v>
      </c>
      <c r="R104" s="175"/>
      <c r="S104" s="175"/>
      <c r="T104" s="175"/>
      <c r="U104" s="175"/>
      <c r="V104" s="175"/>
      <c r="W104" s="175"/>
      <c r="X104" s="175"/>
      <c r="Y104" s="175"/>
      <c r="Z104" s="175"/>
      <c r="AA104" s="175"/>
      <c r="AB104"/>
      <c r="AD104" s="26" t="str">
        <f>IF(COUNTIF(AZ104:BA104,"x")=0,"",SUM(IF(AND(BE104="x",AZ104=BE104),1,0),IF(AND(BF104="x",BA104=BF104),1,0))-(IF(COUNTIF(AZ104:BA104,"x")&gt;1,1,0)))</f>
        <v/>
      </c>
      <c r="AE104" s="22" t="s">
        <v>5</v>
      </c>
      <c r="AF104" s="23">
        <v>1</v>
      </c>
      <c r="AZ104" s="24">
        <f>O104</f>
        <v>0</v>
      </c>
      <c r="BA104" s="24">
        <f>O106</f>
        <v>0</v>
      </c>
      <c r="BB104" s="24"/>
      <c r="BC104" s="24"/>
      <c r="BD104" s="138" t="s">
        <v>9</v>
      </c>
      <c r="BE104" s="25" t="s">
        <v>117</v>
      </c>
      <c r="BF104" s="25">
        <v>0</v>
      </c>
      <c r="BG104" s="25"/>
      <c r="BH104" s="25"/>
    </row>
    <row r="105" spans="2:60" ht="3" customHeight="1" x14ac:dyDescent="0.25">
      <c r="B105"/>
      <c r="C105"/>
      <c r="D105" s="19"/>
      <c r="E105"/>
      <c r="F105"/>
      <c r="G105"/>
      <c r="H105"/>
      <c r="I105"/>
      <c r="J105"/>
      <c r="K105"/>
      <c r="L105"/>
      <c r="M105"/>
      <c r="N105" s="91"/>
      <c r="O105" s="20"/>
      <c r="P105"/>
      <c r="Q105" s="175"/>
      <c r="R105" s="175"/>
      <c r="S105" s="175"/>
      <c r="T105" s="175"/>
      <c r="U105" s="175"/>
      <c r="V105" s="175"/>
      <c r="W105" s="175"/>
      <c r="X105" s="175"/>
      <c r="Y105" s="175"/>
      <c r="Z105" s="175"/>
      <c r="AA105" s="175"/>
      <c r="AB105"/>
    </row>
    <row r="106" spans="2:60" ht="15" customHeight="1" x14ac:dyDescent="0.25">
      <c r="B106"/>
      <c r="C106"/>
      <c r="D106" s="19"/>
      <c r="E106"/>
      <c r="F106"/>
      <c r="G106"/>
      <c r="H106"/>
      <c r="I106"/>
      <c r="J106"/>
      <c r="K106"/>
      <c r="L106"/>
      <c r="M106"/>
      <c r="N106" s="91" t="s">
        <v>44</v>
      </c>
      <c r="O106" s="52"/>
      <c r="P106"/>
      <c r="Q106" s="175"/>
      <c r="R106" s="175"/>
      <c r="S106" s="175"/>
      <c r="T106" s="175"/>
      <c r="U106" s="175"/>
      <c r="V106" s="175"/>
      <c r="W106" s="175"/>
      <c r="X106" s="175"/>
      <c r="Y106" s="175"/>
      <c r="Z106" s="175"/>
      <c r="AA106" s="175"/>
      <c r="AB106"/>
    </row>
    <row r="107" spans="2:60" ht="8.1" customHeight="1" x14ac:dyDescent="0.25">
      <c r="B107"/>
      <c r="C107"/>
      <c r="D107" s="19"/>
      <c r="E107"/>
      <c r="F107"/>
      <c r="G107"/>
      <c r="H107"/>
      <c r="I107"/>
      <c r="J107"/>
      <c r="K107"/>
      <c r="L107"/>
      <c r="M107"/>
      <c r="N107"/>
      <c r="O107"/>
      <c r="P107"/>
      <c r="Q107"/>
      <c r="R107"/>
      <c r="S107"/>
      <c r="T107"/>
      <c r="U107"/>
      <c r="V107"/>
      <c r="W107"/>
      <c r="X107"/>
      <c r="Y107"/>
      <c r="Z107"/>
      <c r="AA107"/>
      <c r="AB107"/>
    </row>
    <row r="108" spans="2:60" ht="15" customHeight="1" x14ac:dyDescent="0.25">
      <c r="B108"/>
      <c r="C108"/>
      <c r="D108" s="161" t="s">
        <v>102</v>
      </c>
      <c r="E108" s="161"/>
      <c r="F108" s="161"/>
      <c r="G108" s="161"/>
      <c r="H108" s="161"/>
      <c r="I108" s="161"/>
      <c r="J108" s="161"/>
      <c r="K108" s="161"/>
      <c r="L108" s="161"/>
      <c r="M108" s="161"/>
      <c r="N108" s="161"/>
      <c r="O108"/>
      <c r="P108" s="52"/>
      <c r="Q108" s="90" t="s">
        <v>37</v>
      </c>
      <c r="R108"/>
      <c r="S108"/>
      <c r="T108"/>
      <c r="U108"/>
      <c r="V108"/>
      <c r="W108"/>
      <c r="X108"/>
      <c r="Y108"/>
      <c r="Z108"/>
      <c r="AA108"/>
      <c r="AB108"/>
      <c r="AD108" s="26" t="str">
        <f>IF(COUNTIF(AZ108:BA108,"x")=0,"",SUM(IF(AND(BE108="x",AZ108=BE108),1,0),IF(AND(BF108="x",BA108=BF108),1,0))-(IF(COUNTIF(AZ108:BA108,"x")&gt;1,1,0)))</f>
        <v/>
      </c>
      <c r="AE108" s="22" t="s">
        <v>5</v>
      </c>
      <c r="AF108" s="23">
        <v>1</v>
      </c>
      <c r="AZ108" s="24">
        <f>P108</f>
        <v>0</v>
      </c>
      <c r="BA108" s="24">
        <f>P110</f>
        <v>0</v>
      </c>
      <c r="BB108" s="24"/>
      <c r="BC108" s="24"/>
      <c r="BD108" s="138" t="s">
        <v>9</v>
      </c>
      <c r="BE108" s="25" t="s">
        <v>117</v>
      </c>
      <c r="BF108" s="25">
        <v>0</v>
      </c>
      <c r="BG108" s="25"/>
      <c r="BH108" s="25"/>
    </row>
    <row r="109" spans="2:60" ht="3" customHeight="1" x14ac:dyDescent="0.25">
      <c r="B109"/>
      <c r="C109"/>
      <c r="D109" s="161"/>
      <c r="E109" s="161"/>
      <c r="F109" s="161"/>
      <c r="G109" s="161"/>
      <c r="H109" s="161"/>
      <c r="I109" s="161"/>
      <c r="J109" s="161"/>
      <c r="K109" s="161"/>
      <c r="L109" s="161"/>
      <c r="M109" s="161"/>
      <c r="N109" s="161"/>
      <c r="O109"/>
      <c r="P109" s="20"/>
      <c r="Q109" s="90"/>
      <c r="R109"/>
      <c r="S109"/>
      <c r="T109"/>
      <c r="U109"/>
      <c r="V109"/>
      <c r="W109"/>
      <c r="X109"/>
      <c r="Y109"/>
      <c r="Z109"/>
      <c r="AA109"/>
      <c r="AB109"/>
    </row>
    <row r="110" spans="2:60" ht="15" customHeight="1" x14ac:dyDescent="0.25">
      <c r="B110"/>
      <c r="C110"/>
      <c r="D110" s="161"/>
      <c r="E110" s="161"/>
      <c r="F110" s="161"/>
      <c r="G110" s="161"/>
      <c r="H110" s="161"/>
      <c r="I110" s="161"/>
      <c r="J110" s="161"/>
      <c r="K110" s="161"/>
      <c r="L110" s="161"/>
      <c r="M110" s="161"/>
      <c r="N110" s="161"/>
      <c r="O110"/>
      <c r="P110" s="52"/>
      <c r="Q110" s="90" t="s">
        <v>44</v>
      </c>
      <c r="R110"/>
      <c r="S110"/>
      <c r="T110"/>
      <c r="U110"/>
      <c r="V110"/>
      <c r="W110"/>
      <c r="X110"/>
      <c r="Y110"/>
      <c r="Z110"/>
      <c r="AA110"/>
      <c r="AB110"/>
    </row>
    <row r="111" spans="2:60" ht="8.1" customHeight="1" x14ac:dyDescent="0.25">
      <c r="B111"/>
      <c r="C111"/>
      <c r="D111" s="19"/>
      <c r="E111"/>
      <c r="F111"/>
      <c r="G111"/>
      <c r="H111"/>
      <c r="I111"/>
      <c r="J111"/>
      <c r="K111"/>
      <c r="L111"/>
      <c r="M111"/>
      <c r="N111"/>
      <c r="O111"/>
      <c r="P111"/>
      <c r="Q111"/>
      <c r="R111"/>
      <c r="S111"/>
      <c r="T111"/>
      <c r="U111"/>
      <c r="V111"/>
      <c r="W111"/>
      <c r="X111"/>
      <c r="Y111"/>
      <c r="Z111"/>
      <c r="AA111"/>
      <c r="AB111"/>
    </row>
    <row r="112" spans="2:60" ht="15" customHeight="1" x14ac:dyDescent="0.25">
      <c r="B112"/>
      <c r="C112"/>
      <c r="D112" s="19"/>
      <c r="E112"/>
      <c r="F112"/>
      <c r="G112"/>
      <c r="H112"/>
      <c r="I112"/>
      <c r="J112"/>
      <c r="K112"/>
      <c r="L112"/>
      <c r="M112"/>
      <c r="N112" s="91" t="s">
        <v>37</v>
      </c>
      <c r="O112" s="52"/>
      <c r="P112"/>
      <c r="Q112" s="175" t="s">
        <v>99</v>
      </c>
      <c r="R112" s="175"/>
      <c r="S112" s="175"/>
      <c r="T112" s="175"/>
      <c r="U112" s="175"/>
      <c r="V112" s="175"/>
      <c r="W112" s="175"/>
      <c r="X112" s="175"/>
      <c r="Y112" s="175"/>
      <c r="Z112" s="175"/>
      <c r="AA112" s="175"/>
      <c r="AB112"/>
      <c r="AD112" s="26" t="str">
        <f>IF(COUNTIF(AZ112:BA112,"x")=0,"",SUM(IF(AND(BE112="x",AZ112=BE112),1,0),IF(AND(BF112="x",BA112=BF112),1,0))-(IF(COUNTIF(AZ112:BA112,"x")&gt;1,1,0)))</f>
        <v/>
      </c>
      <c r="AE112" s="22" t="s">
        <v>5</v>
      </c>
      <c r="AF112" s="23">
        <v>1</v>
      </c>
      <c r="AZ112" s="24">
        <f>O112</f>
        <v>0</v>
      </c>
      <c r="BA112" s="24">
        <f>O114</f>
        <v>0</v>
      </c>
      <c r="BB112" s="24"/>
      <c r="BC112" s="24"/>
      <c r="BD112" s="138" t="s">
        <v>9</v>
      </c>
      <c r="BE112" s="25">
        <v>0</v>
      </c>
      <c r="BF112" s="25" t="s">
        <v>117</v>
      </c>
      <c r="BG112" s="25"/>
      <c r="BH112" s="25"/>
    </row>
    <row r="113" spans="2:60" ht="3" customHeight="1" x14ac:dyDescent="0.25">
      <c r="B113"/>
      <c r="C113"/>
      <c r="D113" s="19"/>
      <c r="E113"/>
      <c r="F113"/>
      <c r="G113"/>
      <c r="H113"/>
      <c r="I113"/>
      <c r="J113"/>
      <c r="K113"/>
      <c r="L113"/>
      <c r="M113"/>
      <c r="N113" s="91"/>
      <c r="O113" s="20"/>
      <c r="P113"/>
      <c r="Q113" s="175"/>
      <c r="R113" s="175"/>
      <c r="S113" s="175"/>
      <c r="T113" s="175"/>
      <c r="U113" s="175"/>
      <c r="V113" s="175"/>
      <c r="W113" s="175"/>
      <c r="X113" s="175"/>
      <c r="Y113" s="175"/>
      <c r="Z113" s="175"/>
      <c r="AA113" s="175"/>
      <c r="AB113"/>
    </row>
    <row r="114" spans="2:60" ht="15" customHeight="1" x14ac:dyDescent="0.25">
      <c r="B114"/>
      <c r="C114"/>
      <c r="D114" s="19"/>
      <c r="E114"/>
      <c r="F114"/>
      <c r="G114"/>
      <c r="H114"/>
      <c r="I114"/>
      <c r="J114"/>
      <c r="K114"/>
      <c r="L114"/>
      <c r="M114"/>
      <c r="N114" s="91" t="s">
        <v>44</v>
      </c>
      <c r="O114" s="52"/>
      <c r="P114"/>
      <c r="Q114" s="175"/>
      <c r="R114" s="175"/>
      <c r="S114" s="175"/>
      <c r="T114" s="175"/>
      <c r="U114" s="175"/>
      <c r="V114" s="175"/>
      <c r="W114" s="175"/>
      <c r="X114" s="175"/>
      <c r="Y114" s="175"/>
      <c r="Z114" s="175"/>
      <c r="AA114" s="175"/>
      <c r="AB114"/>
    </row>
    <row r="115" spans="2:60" ht="8.1" customHeight="1" x14ac:dyDescent="0.25">
      <c r="B115"/>
      <c r="C115"/>
      <c r="D115" s="19"/>
      <c r="E115"/>
      <c r="F115"/>
      <c r="G115"/>
      <c r="H115"/>
      <c r="I115"/>
      <c r="J115"/>
      <c r="K115"/>
      <c r="L115"/>
      <c r="M115"/>
      <c r="N115"/>
      <c r="O115"/>
      <c r="P115"/>
      <c r="Q115"/>
      <c r="R115"/>
      <c r="S115"/>
      <c r="T115"/>
      <c r="U115"/>
      <c r="V115"/>
      <c r="W115"/>
      <c r="X115"/>
      <c r="Y115"/>
      <c r="Z115"/>
      <c r="AA115"/>
      <c r="AB115"/>
    </row>
    <row r="116" spans="2:60" ht="15" customHeight="1" x14ac:dyDescent="0.25">
      <c r="B116"/>
      <c r="C116"/>
      <c r="D116" s="161" t="s">
        <v>100</v>
      </c>
      <c r="E116" s="161"/>
      <c r="F116" s="161"/>
      <c r="G116" s="161"/>
      <c r="H116" s="161"/>
      <c r="I116" s="161"/>
      <c r="J116" s="161"/>
      <c r="K116" s="161"/>
      <c r="L116" s="161"/>
      <c r="M116" s="161"/>
      <c r="N116" s="161"/>
      <c r="O116"/>
      <c r="P116" s="52"/>
      <c r="Q116" s="90" t="s">
        <v>37</v>
      </c>
      <c r="R116"/>
      <c r="S116"/>
      <c r="T116"/>
      <c r="U116"/>
      <c r="V116"/>
      <c r="W116"/>
      <c r="X116"/>
      <c r="Y116"/>
      <c r="Z116"/>
      <c r="AA116"/>
      <c r="AB116"/>
      <c r="AD116" s="26" t="str">
        <f>IF(COUNTIF(AZ116:BA116,"x")=0,"",SUM(IF(AND(BE116="x",AZ116=BE116),1,0),IF(AND(BF116="x",BA116=BF116),1,0))-(IF(COUNTIF(AZ116:BA116,"x")&gt;1,1,0)))</f>
        <v/>
      </c>
      <c r="AE116" s="22" t="s">
        <v>5</v>
      </c>
      <c r="AF116" s="23">
        <v>1</v>
      </c>
      <c r="AZ116" s="24">
        <f>P116</f>
        <v>0</v>
      </c>
      <c r="BA116" s="24">
        <f>P118</f>
        <v>0</v>
      </c>
      <c r="BB116" s="24"/>
      <c r="BC116" s="24"/>
      <c r="BD116" s="138" t="s">
        <v>9</v>
      </c>
      <c r="BE116" s="25">
        <v>0</v>
      </c>
      <c r="BF116" s="25" t="s">
        <v>117</v>
      </c>
      <c r="BG116" s="25"/>
      <c r="BH116" s="25"/>
    </row>
    <row r="117" spans="2:60" ht="3" customHeight="1" x14ac:dyDescent="0.25">
      <c r="B117"/>
      <c r="C117"/>
      <c r="D117" s="161"/>
      <c r="E117" s="161"/>
      <c r="F117" s="161"/>
      <c r="G117" s="161"/>
      <c r="H117" s="161"/>
      <c r="I117" s="161"/>
      <c r="J117" s="161"/>
      <c r="K117" s="161"/>
      <c r="L117" s="161"/>
      <c r="M117" s="161"/>
      <c r="N117" s="161"/>
      <c r="O117"/>
      <c r="P117" s="20"/>
      <c r="Q117" s="90"/>
      <c r="R117"/>
      <c r="S117"/>
      <c r="T117"/>
      <c r="U117"/>
      <c r="V117"/>
      <c r="W117"/>
      <c r="X117"/>
      <c r="Y117"/>
      <c r="Z117"/>
      <c r="AA117"/>
      <c r="AB117"/>
    </row>
    <row r="118" spans="2:60" ht="15" customHeight="1" x14ac:dyDescent="0.25">
      <c r="B118"/>
      <c r="C118"/>
      <c r="D118" s="161"/>
      <c r="E118" s="161"/>
      <c r="F118" s="161"/>
      <c r="G118" s="161"/>
      <c r="H118" s="161"/>
      <c r="I118" s="161"/>
      <c r="J118" s="161"/>
      <c r="K118" s="161"/>
      <c r="L118" s="161"/>
      <c r="M118" s="161"/>
      <c r="N118" s="161"/>
      <c r="O118"/>
      <c r="P118" s="52"/>
      <c r="Q118" s="90" t="s">
        <v>44</v>
      </c>
      <c r="R118"/>
      <c r="S118"/>
      <c r="T118"/>
      <c r="U118"/>
      <c r="V118"/>
      <c r="W118"/>
      <c r="X118"/>
      <c r="Y118"/>
      <c r="Z118"/>
      <c r="AA118"/>
      <c r="AB118"/>
    </row>
    <row r="119" spans="2:60" ht="8.1" customHeight="1" x14ac:dyDescent="0.25">
      <c r="B119"/>
      <c r="C119"/>
      <c r="D119" s="19"/>
      <c r="E119"/>
      <c r="F119"/>
      <c r="G119"/>
      <c r="H119"/>
      <c r="I119"/>
      <c r="J119"/>
      <c r="K119"/>
      <c r="L119"/>
      <c r="M119"/>
      <c r="N119"/>
      <c r="O119"/>
      <c r="P119"/>
      <c r="Q119"/>
      <c r="R119"/>
      <c r="S119"/>
      <c r="T119"/>
      <c r="U119"/>
      <c r="V119"/>
      <c r="W119"/>
      <c r="X119"/>
      <c r="Y119"/>
      <c r="Z119"/>
      <c r="AA119"/>
      <c r="AB119"/>
    </row>
    <row r="120" spans="2:60" ht="15" customHeight="1" x14ac:dyDescent="0.25">
      <c r="B120"/>
      <c r="C120"/>
      <c r="D120" s="19"/>
      <c r="E120"/>
      <c r="F120"/>
      <c r="G120"/>
      <c r="H120"/>
      <c r="I120"/>
      <c r="J120"/>
      <c r="K120"/>
      <c r="L120"/>
      <c r="M120"/>
      <c r="N120" s="91" t="s">
        <v>37</v>
      </c>
      <c r="O120" s="52"/>
      <c r="P120"/>
      <c r="Q120" s="175" t="s">
        <v>103</v>
      </c>
      <c r="R120" s="175"/>
      <c r="S120" s="175"/>
      <c r="T120" s="175"/>
      <c r="U120" s="175"/>
      <c r="V120" s="175"/>
      <c r="W120" s="175"/>
      <c r="X120" s="175"/>
      <c r="Y120" s="175"/>
      <c r="Z120" s="175"/>
      <c r="AA120" s="175"/>
      <c r="AB120"/>
      <c r="AD120" s="26" t="str">
        <f>IF(COUNTIF(AZ120:BA120,"x")=0,"",SUM(IF(AND(BE120="x",AZ120=BE120),1,0),IF(AND(BF120="x",BA120=BF120),1,0))-(IF(COUNTIF(AZ120:BA120,"x")&gt;1,1,0)))</f>
        <v/>
      </c>
      <c r="AE120" s="22" t="s">
        <v>5</v>
      </c>
      <c r="AF120" s="23">
        <v>1</v>
      </c>
      <c r="AZ120" s="24">
        <f>O120</f>
        <v>0</v>
      </c>
      <c r="BA120" s="24">
        <f>O122</f>
        <v>0</v>
      </c>
      <c r="BB120" s="24"/>
      <c r="BC120" s="24"/>
      <c r="BD120" s="138" t="s">
        <v>9</v>
      </c>
      <c r="BE120" s="25" t="s">
        <v>117</v>
      </c>
      <c r="BF120" s="25">
        <v>0</v>
      </c>
      <c r="BG120" s="25"/>
      <c r="BH120" s="25"/>
    </row>
    <row r="121" spans="2:60" ht="3" customHeight="1" x14ac:dyDescent="0.25">
      <c r="B121"/>
      <c r="C121"/>
      <c r="D121" s="19"/>
      <c r="E121"/>
      <c r="F121"/>
      <c r="G121"/>
      <c r="H121"/>
      <c r="I121"/>
      <c r="J121"/>
      <c r="K121"/>
      <c r="L121"/>
      <c r="M121"/>
      <c r="N121" s="91"/>
      <c r="O121" s="20"/>
      <c r="P121"/>
      <c r="Q121" s="175"/>
      <c r="R121" s="175"/>
      <c r="S121" s="175"/>
      <c r="T121" s="175"/>
      <c r="U121" s="175"/>
      <c r="V121" s="175"/>
      <c r="W121" s="175"/>
      <c r="X121" s="175"/>
      <c r="Y121" s="175"/>
      <c r="Z121" s="175"/>
      <c r="AA121" s="175"/>
      <c r="AB121"/>
    </row>
    <row r="122" spans="2:60" ht="15" customHeight="1" x14ac:dyDescent="0.25">
      <c r="B122"/>
      <c r="C122"/>
      <c r="D122" s="19"/>
      <c r="E122"/>
      <c r="F122"/>
      <c r="G122"/>
      <c r="H122"/>
      <c r="I122"/>
      <c r="J122"/>
      <c r="K122"/>
      <c r="L122"/>
      <c r="M122"/>
      <c r="N122" s="91" t="s">
        <v>44</v>
      </c>
      <c r="O122" s="52"/>
      <c r="P122"/>
      <c r="Q122" s="175"/>
      <c r="R122" s="175"/>
      <c r="S122" s="175"/>
      <c r="T122" s="175"/>
      <c r="U122" s="175"/>
      <c r="V122" s="175"/>
      <c r="W122" s="175"/>
      <c r="X122" s="175"/>
      <c r="Y122" s="175"/>
      <c r="Z122" s="175"/>
      <c r="AA122" s="175"/>
      <c r="AB122"/>
    </row>
    <row r="123" spans="2:60" ht="8.1" customHeight="1" x14ac:dyDescent="0.25">
      <c r="B123"/>
      <c r="C123"/>
      <c r="D123" s="19"/>
      <c r="E123"/>
      <c r="F123"/>
      <c r="G123"/>
      <c r="H123"/>
      <c r="I123"/>
      <c r="J123"/>
      <c r="K123"/>
      <c r="L123"/>
      <c r="M123"/>
      <c r="N123"/>
      <c r="O123"/>
      <c r="P123"/>
      <c r="Q123"/>
      <c r="R123"/>
      <c r="S123"/>
      <c r="T123"/>
      <c r="U123"/>
      <c r="V123"/>
      <c r="W123"/>
      <c r="X123"/>
      <c r="Y123"/>
      <c r="Z123"/>
      <c r="AA123"/>
      <c r="AB123"/>
    </row>
    <row r="124" spans="2:60" ht="15" customHeight="1" x14ac:dyDescent="0.25">
      <c r="B124"/>
      <c r="C124"/>
      <c r="D124" s="161" t="s">
        <v>101</v>
      </c>
      <c r="E124" s="161"/>
      <c r="F124" s="161"/>
      <c r="G124" s="161"/>
      <c r="H124" s="161"/>
      <c r="I124" s="161"/>
      <c r="J124" s="161"/>
      <c r="K124" s="161"/>
      <c r="L124" s="161"/>
      <c r="M124" s="161"/>
      <c r="N124" s="161"/>
      <c r="O124"/>
      <c r="P124" s="52"/>
      <c r="Q124" s="90" t="s">
        <v>37</v>
      </c>
      <c r="R124"/>
      <c r="S124"/>
      <c r="T124"/>
      <c r="U124"/>
      <c r="V124"/>
      <c r="W124"/>
      <c r="X124"/>
      <c r="Y124"/>
      <c r="Z124"/>
      <c r="AA124"/>
      <c r="AB124"/>
      <c r="AD124" s="26" t="str">
        <f>IF(COUNTIF(AZ124:BA124,"x")=0,"",SUM(IF(AND(BE124="x",AZ124=BE124),1,0),IF(AND(BF124="x",BA124=BF124),1,0))-(IF(COUNTIF(AZ124:BA124,"x")&gt;1,1,0)))</f>
        <v/>
      </c>
      <c r="AE124" s="22" t="s">
        <v>5</v>
      </c>
      <c r="AF124" s="23">
        <v>1</v>
      </c>
      <c r="AZ124" s="24">
        <f>P124</f>
        <v>0</v>
      </c>
      <c r="BA124" s="24">
        <f>P126</f>
        <v>0</v>
      </c>
      <c r="BB124" s="24"/>
      <c r="BC124" s="24"/>
      <c r="BD124" s="138" t="s">
        <v>9</v>
      </c>
      <c r="BE124" s="25">
        <v>0</v>
      </c>
      <c r="BF124" s="25" t="s">
        <v>117</v>
      </c>
      <c r="BG124" s="25"/>
      <c r="BH124" s="25"/>
    </row>
    <row r="125" spans="2:60" ht="3" customHeight="1" x14ac:dyDescent="0.25">
      <c r="B125"/>
      <c r="C125"/>
      <c r="D125" s="161"/>
      <c r="E125" s="161"/>
      <c r="F125" s="161"/>
      <c r="G125" s="161"/>
      <c r="H125" s="161"/>
      <c r="I125" s="161"/>
      <c r="J125" s="161"/>
      <c r="K125" s="161"/>
      <c r="L125" s="161"/>
      <c r="M125" s="161"/>
      <c r="N125" s="161"/>
      <c r="O125"/>
      <c r="P125" s="20"/>
      <c r="Q125" s="90"/>
      <c r="R125"/>
      <c r="S125"/>
      <c r="T125"/>
      <c r="U125"/>
      <c r="V125"/>
      <c r="W125"/>
      <c r="X125"/>
      <c r="Y125"/>
      <c r="Z125"/>
      <c r="AA125"/>
      <c r="AB125"/>
    </row>
    <row r="126" spans="2:60" ht="15" customHeight="1" x14ac:dyDescent="0.25">
      <c r="B126"/>
      <c r="C126"/>
      <c r="D126" s="161"/>
      <c r="E126" s="161"/>
      <c r="F126" s="161"/>
      <c r="G126" s="161"/>
      <c r="H126" s="161"/>
      <c r="I126" s="161"/>
      <c r="J126" s="161"/>
      <c r="K126" s="161"/>
      <c r="L126" s="161"/>
      <c r="M126" s="161"/>
      <c r="N126" s="161"/>
      <c r="O126"/>
      <c r="P126" s="52"/>
      <c r="Q126" s="90" t="s">
        <v>44</v>
      </c>
      <c r="R126"/>
      <c r="S126"/>
      <c r="T126"/>
      <c r="U126"/>
      <c r="V126"/>
      <c r="W126"/>
      <c r="X126"/>
      <c r="Y126"/>
      <c r="Z126"/>
      <c r="AA126"/>
      <c r="AB126"/>
    </row>
    <row r="127" spans="2:60" ht="18" customHeight="1" thickBot="1" x14ac:dyDescent="0.3">
      <c r="B127"/>
      <c r="C127"/>
      <c r="D127" s="19"/>
      <c r="E127"/>
      <c r="F127"/>
      <c r="G127"/>
      <c r="H127"/>
      <c r="I127"/>
      <c r="J127"/>
      <c r="K127"/>
      <c r="L127"/>
      <c r="M127"/>
      <c r="N127"/>
      <c r="O127"/>
      <c r="P127"/>
      <c r="Q127"/>
      <c r="R127"/>
      <c r="S127"/>
      <c r="T127"/>
      <c r="U127"/>
      <c r="V127"/>
      <c r="W127"/>
      <c r="X127"/>
      <c r="Y127"/>
      <c r="Z127"/>
      <c r="AA127"/>
      <c r="AB127"/>
    </row>
    <row r="128" spans="2:60" ht="32.1" customHeight="1" thickBot="1" x14ac:dyDescent="0.3">
      <c r="B128"/>
      <c r="C128" s="45" t="str">
        <f>COUNTA($AS$7:AS128)&amp;"."</f>
        <v>7.</v>
      </c>
      <c r="D128" s="148" t="s">
        <v>169</v>
      </c>
      <c r="E128" s="148"/>
      <c r="F128" s="148"/>
      <c r="G128" s="148"/>
      <c r="H128" s="148"/>
      <c r="I128" s="148"/>
      <c r="J128" s="148"/>
      <c r="K128" s="148"/>
      <c r="L128" s="148"/>
      <c r="M128" s="148"/>
      <c r="N128" s="148"/>
      <c r="O128" s="148"/>
      <c r="P128" s="148"/>
      <c r="Q128" s="148"/>
      <c r="R128" s="148"/>
      <c r="S128" s="148"/>
      <c r="T128" s="148"/>
      <c r="U128" s="148"/>
      <c r="V128" s="148"/>
      <c r="W128" s="148"/>
      <c r="X128" s="148"/>
      <c r="Y128" s="148"/>
      <c r="Z128" s="148"/>
      <c r="AA128" s="148"/>
      <c r="AB128" s="148"/>
      <c r="AS128" s="136" t="s">
        <v>7</v>
      </c>
      <c r="AT128" s="137">
        <f>COUNTA($AS$7:AS128)</f>
        <v>7</v>
      </c>
      <c r="AU128" s="16">
        <f>SUM(AD128:AD145)</f>
        <v>0</v>
      </c>
      <c r="AV128" s="17" t="s">
        <v>5</v>
      </c>
      <c r="AW128" s="18">
        <f>SUM(AF128:AF145)</f>
        <v>6</v>
      </c>
      <c r="AX128" s="116" t="str">
        <f>MID(GK,FIND("(",GK,1)+1,(FIND(")",GK,1)-FIND("(",GK,1)-1))</f>
        <v>GK7</v>
      </c>
    </row>
    <row r="129" spans="2:60" ht="18" customHeight="1" x14ac:dyDescent="0.25">
      <c r="B129"/>
      <c r="C129"/>
      <c r="D129" s="51"/>
      <c r="E129" s="90" t="s">
        <v>32</v>
      </c>
      <c r="F129"/>
      <c r="G129"/>
      <c r="H129"/>
      <c r="I129"/>
      <c r="J129" s="61">
        <v>1</v>
      </c>
      <c r="K129" s="152" t="s">
        <v>108</v>
      </c>
      <c r="L129" s="152"/>
      <c r="M129" s="152"/>
      <c r="N129" s="152"/>
      <c r="O129" s="152"/>
      <c r="P129" s="152"/>
      <c r="Q129" s="152"/>
      <c r="R129" s="152"/>
      <c r="S129" s="152"/>
      <c r="T129" s="152"/>
      <c r="U129" s="152"/>
      <c r="V129" s="152"/>
      <c r="W129" s="152"/>
      <c r="X129" s="152"/>
      <c r="Y129" s="152"/>
      <c r="Z129" s="152"/>
      <c r="AA129" s="152"/>
      <c r="AB129" s="152"/>
      <c r="AD129" s="21" t="str">
        <f>IF(D129="","",SUM(IF(COUNTIF(BE129,AZ129)&gt;0,1/COUNTIF(AZ129,AZ129),0),IF(COUNTIF(BF129,BA129)&gt;0,1/COUNTIF(BA129,BA129),0),IF(COUNTIF(BG129,BB129)&gt;0,1/COUNTIF(BB129,BB129),0),IF(COUNTIF(BH129,BC129)&gt;0,1/COUNTIF(BC129,BC129),0)))</f>
        <v/>
      </c>
      <c r="AE129" s="22" t="s">
        <v>5</v>
      </c>
      <c r="AF129" s="23">
        <f t="shared" ref="AF129" si="8">COUNTA(BE129:BH129)</f>
        <v>1</v>
      </c>
      <c r="AZ129" s="34">
        <f>D129</f>
        <v>0</v>
      </c>
      <c r="BA129" s="34"/>
      <c r="BB129" s="34"/>
      <c r="BC129" s="34"/>
      <c r="BD129" s="138" t="s">
        <v>9</v>
      </c>
      <c r="BE129" s="25">
        <v>3</v>
      </c>
      <c r="BF129" s="25"/>
      <c r="BG129" s="25"/>
      <c r="BH129" s="25"/>
    </row>
    <row r="130" spans="2:60" ht="2.1" customHeight="1" x14ac:dyDescent="0.25">
      <c r="B130"/>
      <c r="C130"/>
      <c r="D130" s="19"/>
      <c r="E130" s="90"/>
      <c r="F130"/>
      <c r="G130"/>
      <c r="H130"/>
      <c r="I130"/>
      <c r="J130" s="61"/>
      <c r="K130" s="152"/>
      <c r="L130" s="152"/>
      <c r="M130" s="152"/>
      <c r="N130" s="152"/>
      <c r="O130" s="152"/>
      <c r="P130" s="152"/>
      <c r="Q130" s="152"/>
      <c r="R130" s="152"/>
      <c r="S130" s="152"/>
      <c r="T130" s="152"/>
      <c r="U130" s="152"/>
      <c r="V130" s="152"/>
      <c r="W130" s="152"/>
      <c r="X130" s="152"/>
      <c r="Y130" s="152"/>
      <c r="Z130" s="152"/>
      <c r="AA130" s="152"/>
      <c r="AB130" s="152"/>
      <c r="AZ130" s="60"/>
      <c r="BD130" s="7"/>
      <c r="BE130" s="60"/>
    </row>
    <row r="131" spans="2:60" ht="3.95" customHeight="1" x14ac:dyDescent="0.25">
      <c r="B131"/>
      <c r="C131"/>
      <c r="D131" s="19"/>
      <c r="E131" s="90"/>
      <c r="F131"/>
      <c r="G131"/>
      <c r="H131"/>
      <c r="I131"/>
      <c r="J131" s="62"/>
      <c r="K131"/>
      <c r="L131"/>
      <c r="M131"/>
      <c r="N131"/>
      <c r="O131"/>
      <c r="P131"/>
      <c r="Q131"/>
      <c r="R131"/>
      <c r="S131"/>
      <c r="T131"/>
      <c r="U131"/>
      <c r="V131"/>
      <c r="W131"/>
      <c r="X131"/>
      <c r="Y131"/>
      <c r="Z131"/>
      <c r="AA131"/>
      <c r="AB131"/>
      <c r="AZ131" s="60"/>
      <c r="BD131" s="7"/>
      <c r="BE131" s="60"/>
    </row>
    <row r="132" spans="2:60" ht="18" customHeight="1" x14ac:dyDescent="0.25">
      <c r="B132"/>
      <c r="C132"/>
      <c r="D132" s="51"/>
      <c r="E132" s="90" t="s">
        <v>37</v>
      </c>
      <c r="F132"/>
      <c r="G132"/>
      <c r="H132"/>
      <c r="I132"/>
      <c r="J132" s="61">
        <v>2</v>
      </c>
      <c r="K132" s="152" t="s">
        <v>107</v>
      </c>
      <c r="L132" s="152"/>
      <c r="M132" s="152"/>
      <c r="N132" s="152"/>
      <c r="O132" s="152"/>
      <c r="P132" s="152"/>
      <c r="Q132" s="152"/>
      <c r="R132" s="152"/>
      <c r="S132" s="152"/>
      <c r="T132" s="152"/>
      <c r="U132" s="152"/>
      <c r="V132" s="152"/>
      <c r="W132" s="152"/>
      <c r="X132" s="152"/>
      <c r="Y132" s="152"/>
      <c r="Z132" s="152"/>
      <c r="AA132" s="152"/>
      <c r="AB132" s="152"/>
      <c r="AD132" s="21" t="str">
        <f t="shared" ref="AD132" si="9">IF(D132="","",SUM(IF(COUNTIF(BE132,AZ132)&gt;0,1/COUNTIF(AZ132,AZ132),0),IF(COUNTIF(BF132,BA132)&gt;0,1/COUNTIF(BA132,BA132),0),IF(COUNTIF(BG132,BB132)&gt;0,1/COUNTIF(BB132,BB132),0),IF(COUNTIF(BH132,BC132)&gt;0,1/COUNTIF(BC132,BC132),0)))</f>
        <v/>
      </c>
      <c r="AE132" s="22" t="s">
        <v>5</v>
      </c>
      <c r="AF132" s="23">
        <f t="shared" ref="AF132" si="10">COUNTA(BE132:BH132)</f>
        <v>1</v>
      </c>
      <c r="AZ132" s="34">
        <f t="shared" ref="AZ132" si="11">D132</f>
        <v>0</v>
      </c>
      <c r="BA132" s="34"/>
      <c r="BB132" s="34"/>
      <c r="BC132" s="34"/>
      <c r="BD132" s="138" t="s">
        <v>9</v>
      </c>
      <c r="BE132" s="25">
        <v>4</v>
      </c>
      <c r="BF132" s="25"/>
      <c r="BG132" s="25"/>
      <c r="BH132" s="25"/>
    </row>
    <row r="133" spans="2:60" ht="12" customHeight="1" x14ac:dyDescent="0.25">
      <c r="B133"/>
      <c r="C133"/>
      <c r="D133" s="19"/>
      <c r="E133" s="90"/>
      <c r="F133"/>
      <c r="G133"/>
      <c r="H133"/>
      <c r="I133"/>
      <c r="J133" s="61"/>
      <c r="K133" s="152"/>
      <c r="L133" s="152"/>
      <c r="M133" s="152"/>
      <c r="N133" s="152"/>
      <c r="O133" s="152"/>
      <c r="P133" s="152"/>
      <c r="Q133" s="152"/>
      <c r="R133" s="152"/>
      <c r="S133" s="152"/>
      <c r="T133" s="152"/>
      <c r="U133" s="152"/>
      <c r="V133" s="152"/>
      <c r="W133" s="152"/>
      <c r="X133" s="152"/>
      <c r="Y133" s="152"/>
      <c r="Z133" s="152"/>
      <c r="AA133" s="152"/>
      <c r="AB133" s="152"/>
      <c r="AZ133" s="60"/>
      <c r="BD133" s="7"/>
      <c r="BE133" s="60"/>
    </row>
    <row r="134" spans="2:60" ht="3.95" customHeight="1" x14ac:dyDescent="0.25">
      <c r="B134"/>
      <c r="C134"/>
      <c r="D134" s="19"/>
      <c r="E134" s="90"/>
      <c r="F134"/>
      <c r="G134"/>
      <c r="H134"/>
      <c r="I134"/>
      <c r="J134" s="62"/>
      <c r="K134"/>
      <c r="L134"/>
      <c r="M134"/>
      <c r="N134"/>
      <c r="O134"/>
      <c r="P134"/>
      <c r="Q134"/>
      <c r="R134"/>
      <c r="S134"/>
      <c r="T134"/>
      <c r="U134"/>
      <c r="V134"/>
      <c r="W134"/>
      <c r="X134"/>
      <c r="Y134"/>
      <c r="Z134"/>
      <c r="AA134"/>
      <c r="AB134"/>
      <c r="AZ134" s="60"/>
      <c r="BD134" s="7"/>
      <c r="BE134" s="60"/>
    </row>
    <row r="135" spans="2:60" ht="18" customHeight="1" x14ac:dyDescent="0.25">
      <c r="B135"/>
      <c r="C135"/>
      <c r="D135" s="51"/>
      <c r="E135" s="90" t="s">
        <v>111</v>
      </c>
      <c r="F135"/>
      <c r="G135"/>
      <c r="H135"/>
      <c r="I135"/>
      <c r="J135" s="61">
        <v>3</v>
      </c>
      <c r="K135" s="152" t="s">
        <v>105</v>
      </c>
      <c r="L135" s="152"/>
      <c r="M135" s="152"/>
      <c r="N135" s="152"/>
      <c r="O135" s="152"/>
      <c r="P135" s="152"/>
      <c r="Q135" s="152"/>
      <c r="R135" s="152"/>
      <c r="S135" s="152"/>
      <c r="T135" s="152"/>
      <c r="U135" s="152"/>
      <c r="V135" s="152"/>
      <c r="W135" s="152"/>
      <c r="X135" s="152"/>
      <c r="Y135" s="152"/>
      <c r="Z135" s="152"/>
      <c r="AA135" s="152"/>
      <c r="AB135" s="152"/>
      <c r="AD135" s="21" t="str">
        <f t="shared" ref="AD135" si="12">IF(D135="","",SUM(IF(COUNTIF(BE135,AZ135)&gt;0,1/COUNTIF(AZ135,AZ135),0),IF(COUNTIF(BF135,BA135)&gt;0,1/COUNTIF(BA135,BA135),0),IF(COUNTIF(BG135,BB135)&gt;0,1/COUNTIF(BB135,BB135),0),IF(COUNTIF(BH135,BC135)&gt;0,1/COUNTIF(BC135,BC135),0)))</f>
        <v/>
      </c>
      <c r="AE135" s="22" t="s">
        <v>5</v>
      </c>
      <c r="AF135" s="23">
        <f t="shared" ref="AF135" si="13">COUNTA(BE135:BH135)</f>
        <v>1</v>
      </c>
      <c r="AZ135" s="34">
        <f t="shared" ref="AZ135" si="14">D135</f>
        <v>0</v>
      </c>
      <c r="BA135" s="34"/>
      <c r="BB135" s="34"/>
      <c r="BC135" s="34"/>
      <c r="BD135" s="138" t="s">
        <v>9</v>
      </c>
      <c r="BE135" s="25">
        <v>2</v>
      </c>
      <c r="BF135" s="25"/>
      <c r="BG135" s="25"/>
      <c r="BH135" s="25"/>
    </row>
    <row r="136" spans="2:60" ht="2.1" customHeight="1" x14ac:dyDescent="0.25">
      <c r="B136"/>
      <c r="C136"/>
      <c r="D136" s="19"/>
      <c r="E136" s="90"/>
      <c r="F136"/>
      <c r="G136"/>
      <c r="H136"/>
      <c r="I136"/>
      <c r="J136" s="61"/>
      <c r="K136" s="152"/>
      <c r="L136" s="152"/>
      <c r="M136" s="152"/>
      <c r="N136" s="152"/>
      <c r="O136" s="152"/>
      <c r="P136" s="152"/>
      <c r="Q136" s="152"/>
      <c r="R136" s="152"/>
      <c r="S136" s="152"/>
      <c r="T136" s="152"/>
      <c r="U136" s="152"/>
      <c r="V136" s="152"/>
      <c r="W136" s="152"/>
      <c r="X136" s="152"/>
      <c r="Y136" s="152"/>
      <c r="Z136" s="152"/>
      <c r="AA136" s="152"/>
      <c r="AB136" s="152"/>
      <c r="AZ136" s="60"/>
      <c r="BD136" s="7"/>
      <c r="BE136" s="60"/>
    </row>
    <row r="137" spans="2:60" ht="3.95" customHeight="1" x14ac:dyDescent="0.25">
      <c r="B137"/>
      <c r="C137"/>
      <c r="D137" s="19"/>
      <c r="E137" s="90"/>
      <c r="F137"/>
      <c r="G137"/>
      <c r="H137"/>
      <c r="I137"/>
      <c r="J137" s="62"/>
      <c r="K137"/>
      <c r="L137"/>
      <c r="M137"/>
      <c r="N137"/>
      <c r="O137"/>
      <c r="P137"/>
      <c r="Q137"/>
      <c r="R137"/>
      <c r="S137"/>
      <c r="T137"/>
      <c r="U137"/>
      <c r="V137"/>
      <c r="W137"/>
      <c r="X137"/>
      <c r="Y137"/>
      <c r="Z137"/>
      <c r="AA137"/>
      <c r="AB137"/>
      <c r="AZ137" s="60"/>
      <c r="BD137" s="7"/>
      <c r="BE137" s="60"/>
    </row>
    <row r="138" spans="2:60" ht="18" customHeight="1" x14ac:dyDescent="0.25">
      <c r="B138"/>
      <c r="C138"/>
      <c r="D138" s="51"/>
      <c r="E138" s="90" t="s">
        <v>33</v>
      </c>
      <c r="F138"/>
      <c r="G138"/>
      <c r="H138"/>
      <c r="I138"/>
      <c r="J138" s="61">
        <v>4</v>
      </c>
      <c r="K138" s="152" t="s">
        <v>109</v>
      </c>
      <c r="L138" s="152"/>
      <c r="M138" s="152"/>
      <c r="N138" s="152"/>
      <c r="O138" s="152"/>
      <c r="P138" s="152"/>
      <c r="Q138" s="152"/>
      <c r="R138" s="152"/>
      <c r="S138" s="152"/>
      <c r="T138" s="152"/>
      <c r="U138" s="152"/>
      <c r="V138" s="152"/>
      <c r="W138" s="152"/>
      <c r="X138" s="152"/>
      <c r="Y138" s="152"/>
      <c r="Z138" s="152"/>
      <c r="AA138" s="152"/>
      <c r="AB138" s="152"/>
      <c r="AD138" s="21" t="str">
        <f t="shared" ref="AD138" si="15">IF(D138="","",SUM(IF(COUNTIF(BE138,AZ138)&gt;0,1/COUNTIF(AZ138,AZ138),0),IF(COUNTIF(BF138,BA138)&gt;0,1/COUNTIF(BA138,BA138),0),IF(COUNTIF(BG138,BB138)&gt;0,1/COUNTIF(BB138,BB138),0),IF(COUNTIF(BH138,BC138)&gt;0,1/COUNTIF(BC138,BC138),0)))</f>
        <v/>
      </c>
      <c r="AE138" s="22" t="s">
        <v>5</v>
      </c>
      <c r="AF138" s="23">
        <f t="shared" ref="AF138" si="16">COUNTA(BE138:BH138)</f>
        <v>1</v>
      </c>
      <c r="AZ138" s="34">
        <f t="shared" ref="AZ138" si="17">D138</f>
        <v>0</v>
      </c>
      <c r="BA138" s="34"/>
      <c r="BB138" s="34"/>
      <c r="BC138" s="34"/>
      <c r="BD138" s="138" t="s">
        <v>9</v>
      </c>
      <c r="BE138" s="25">
        <v>6</v>
      </c>
      <c r="BF138" s="25"/>
      <c r="BG138" s="25"/>
      <c r="BH138" s="25"/>
    </row>
    <row r="139" spans="2:60" ht="2.1" customHeight="1" x14ac:dyDescent="0.25">
      <c r="B139"/>
      <c r="C139"/>
      <c r="D139" s="19"/>
      <c r="E139" s="90"/>
      <c r="F139"/>
      <c r="G139"/>
      <c r="H139"/>
      <c r="I139"/>
      <c r="J139" s="61"/>
      <c r="K139" s="152"/>
      <c r="L139" s="152"/>
      <c r="M139" s="152"/>
      <c r="N139" s="152"/>
      <c r="O139" s="152"/>
      <c r="P139" s="152"/>
      <c r="Q139" s="152"/>
      <c r="R139" s="152"/>
      <c r="S139" s="152"/>
      <c r="T139" s="152"/>
      <c r="U139" s="152"/>
      <c r="V139" s="152"/>
      <c r="W139" s="152"/>
      <c r="X139" s="152"/>
      <c r="Y139" s="152"/>
      <c r="Z139" s="152"/>
      <c r="AA139" s="152"/>
      <c r="AB139" s="152"/>
      <c r="AZ139" s="60"/>
      <c r="BD139" s="7"/>
      <c r="BE139" s="60"/>
    </row>
    <row r="140" spans="2:60" ht="3.95" customHeight="1" x14ac:dyDescent="0.25">
      <c r="B140"/>
      <c r="C140"/>
      <c r="D140" s="19"/>
      <c r="E140" s="90"/>
      <c r="F140"/>
      <c r="G140"/>
      <c r="H140"/>
      <c r="I140"/>
      <c r="J140" s="62"/>
      <c r="K140"/>
      <c r="L140"/>
      <c r="M140"/>
      <c r="N140"/>
      <c r="O140"/>
      <c r="P140"/>
      <c r="Q140"/>
      <c r="R140"/>
      <c r="S140"/>
      <c r="T140"/>
      <c r="U140"/>
      <c r="V140"/>
      <c r="W140"/>
      <c r="X140"/>
      <c r="Y140"/>
      <c r="Z140"/>
      <c r="AA140"/>
      <c r="AB140"/>
      <c r="AZ140" s="60"/>
      <c r="BD140" s="7"/>
      <c r="BE140" s="60"/>
    </row>
    <row r="141" spans="2:60" ht="18" customHeight="1" x14ac:dyDescent="0.25">
      <c r="B141"/>
      <c r="C141"/>
      <c r="D141" s="51"/>
      <c r="E141" s="90" t="s">
        <v>112</v>
      </c>
      <c r="F141"/>
      <c r="G141"/>
      <c r="H141"/>
      <c r="I141"/>
      <c r="J141" s="61">
        <v>5</v>
      </c>
      <c r="K141" s="152" t="s">
        <v>110</v>
      </c>
      <c r="L141" s="152"/>
      <c r="M141" s="152"/>
      <c r="N141" s="152"/>
      <c r="O141" s="152"/>
      <c r="P141" s="152"/>
      <c r="Q141" s="152"/>
      <c r="R141" s="152"/>
      <c r="S141" s="152"/>
      <c r="T141" s="152"/>
      <c r="U141" s="152"/>
      <c r="V141" s="152"/>
      <c r="W141" s="152"/>
      <c r="X141" s="152"/>
      <c r="Y141" s="152"/>
      <c r="Z141" s="152"/>
      <c r="AA141" s="152"/>
      <c r="AB141" s="152"/>
      <c r="AD141" s="21" t="str">
        <f t="shared" ref="AD141" si="18">IF(D141="","",SUM(IF(COUNTIF(BE141,AZ141)&gt;0,1/COUNTIF(AZ141,AZ141),0),IF(COUNTIF(BF141,BA141)&gt;0,1/COUNTIF(BA141,BA141),0),IF(COUNTIF(BG141,BB141)&gt;0,1/COUNTIF(BB141,BB141),0),IF(COUNTIF(BH141,BC141)&gt;0,1/COUNTIF(BC141,BC141),0)))</f>
        <v/>
      </c>
      <c r="AE141" s="22" t="s">
        <v>5</v>
      </c>
      <c r="AF141" s="23">
        <f t="shared" ref="AF141" si="19">COUNTA(BE141:BH141)</f>
        <v>1</v>
      </c>
      <c r="AZ141" s="34">
        <f t="shared" ref="AZ141" si="20">D141</f>
        <v>0</v>
      </c>
      <c r="BA141" s="34"/>
      <c r="BB141" s="34"/>
      <c r="BC141" s="34"/>
      <c r="BD141" s="138" t="s">
        <v>9</v>
      </c>
      <c r="BE141" s="25">
        <v>1</v>
      </c>
      <c r="BF141" s="25"/>
      <c r="BG141" s="25"/>
      <c r="BH141" s="25"/>
    </row>
    <row r="142" spans="2:60" ht="2.1" customHeight="1" x14ac:dyDescent="0.25">
      <c r="B142"/>
      <c r="C142"/>
      <c r="D142" s="19"/>
      <c r="E142" s="90"/>
      <c r="F142"/>
      <c r="G142"/>
      <c r="H142"/>
      <c r="I142"/>
      <c r="J142" s="61"/>
      <c r="K142" s="152"/>
      <c r="L142" s="152"/>
      <c r="M142" s="152"/>
      <c r="N142" s="152"/>
      <c r="O142" s="152"/>
      <c r="P142" s="152"/>
      <c r="Q142" s="152"/>
      <c r="R142" s="152"/>
      <c r="S142" s="152"/>
      <c r="T142" s="152"/>
      <c r="U142" s="152"/>
      <c r="V142" s="152"/>
      <c r="W142" s="152"/>
      <c r="X142" s="152"/>
      <c r="Y142" s="152"/>
      <c r="Z142" s="152"/>
      <c r="AA142" s="152"/>
      <c r="AB142" s="152"/>
      <c r="AZ142" s="60"/>
      <c r="BD142" s="7"/>
      <c r="BE142" s="60"/>
    </row>
    <row r="143" spans="2:60" ht="3.95" customHeight="1" x14ac:dyDescent="0.25">
      <c r="B143"/>
      <c r="C143"/>
      <c r="D143" s="19"/>
      <c r="E143" s="90"/>
      <c r="F143"/>
      <c r="G143"/>
      <c r="H143"/>
      <c r="I143"/>
      <c r="J143" s="62"/>
      <c r="K143"/>
      <c r="L143"/>
      <c r="M143"/>
      <c r="N143"/>
      <c r="O143"/>
      <c r="P143"/>
      <c r="Q143"/>
      <c r="R143"/>
      <c r="S143"/>
      <c r="T143"/>
      <c r="U143"/>
      <c r="V143"/>
      <c r="W143"/>
      <c r="X143"/>
      <c r="Y143"/>
      <c r="Z143"/>
      <c r="AA143"/>
      <c r="AB143"/>
      <c r="AZ143" s="60"/>
      <c r="BD143" s="7"/>
      <c r="BE143" s="60"/>
    </row>
    <row r="144" spans="2:60" ht="18" customHeight="1" x14ac:dyDescent="0.25">
      <c r="B144"/>
      <c r="C144"/>
      <c r="D144" s="51"/>
      <c r="E144" s="90" t="s">
        <v>44</v>
      </c>
      <c r="F144"/>
      <c r="G144"/>
      <c r="H144"/>
      <c r="I144"/>
      <c r="J144" s="61">
        <v>6</v>
      </c>
      <c r="K144" s="152" t="s">
        <v>106</v>
      </c>
      <c r="L144" s="152"/>
      <c r="M144" s="152"/>
      <c r="N144" s="152"/>
      <c r="O144" s="152"/>
      <c r="P144" s="152"/>
      <c r="Q144" s="152"/>
      <c r="R144" s="152"/>
      <c r="S144" s="152"/>
      <c r="T144" s="152"/>
      <c r="U144" s="152"/>
      <c r="V144" s="152"/>
      <c r="W144" s="152"/>
      <c r="X144" s="152"/>
      <c r="Y144" s="152"/>
      <c r="Z144" s="152"/>
      <c r="AA144" s="152"/>
      <c r="AB144" s="152"/>
      <c r="AD144" s="21" t="str">
        <f t="shared" ref="AD144" si="21">IF(D144="","",SUM(IF(COUNTIF(BE144,AZ144)&gt;0,1/COUNTIF(AZ144,AZ144),0),IF(COUNTIF(BF144,BA144)&gt;0,1/COUNTIF(BA144,BA144),0),IF(COUNTIF(BG144,BB144)&gt;0,1/COUNTIF(BB144,BB144),0),IF(COUNTIF(BH144,BC144)&gt;0,1/COUNTIF(BC144,BC144),0)))</f>
        <v/>
      </c>
      <c r="AE144" s="22" t="s">
        <v>5</v>
      </c>
      <c r="AF144" s="23">
        <f t="shared" ref="AF144" si="22">COUNTA(BE144:BH144)</f>
        <v>1</v>
      </c>
      <c r="AZ144" s="34">
        <f t="shared" ref="AZ144" si="23">D144</f>
        <v>0</v>
      </c>
      <c r="BA144" s="34"/>
      <c r="BB144" s="34"/>
      <c r="BC144" s="34"/>
      <c r="BD144" s="138" t="s">
        <v>9</v>
      </c>
      <c r="BE144" s="25">
        <v>5</v>
      </c>
      <c r="BF144" s="25"/>
      <c r="BG144" s="25"/>
      <c r="BH144" s="25"/>
    </row>
    <row r="145" spans="1:60" ht="2.1" customHeight="1" x14ac:dyDescent="0.25">
      <c r="B145"/>
      <c r="C145"/>
      <c r="D145" s="19"/>
      <c r="E145"/>
      <c r="F145"/>
      <c r="G145"/>
      <c r="H145"/>
      <c r="I145"/>
      <c r="J145" s="63"/>
      <c r="K145" s="152"/>
      <c r="L145" s="152"/>
      <c r="M145" s="152"/>
      <c r="N145" s="152"/>
      <c r="O145" s="152"/>
      <c r="P145" s="152"/>
      <c r="Q145" s="152"/>
      <c r="R145" s="152"/>
      <c r="S145" s="152"/>
      <c r="T145" s="152"/>
      <c r="U145" s="152"/>
      <c r="V145" s="152"/>
      <c r="W145" s="152"/>
      <c r="X145" s="152"/>
      <c r="Y145" s="152"/>
      <c r="Z145" s="152"/>
      <c r="AA145" s="152"/>
      <c r="AB145" s="152"/>
    </row>
    <row r="146" spans="1:60" ht="39.950000000000003" customHeight="1" x14ac:dyDescent="0.25">
      <c r="B146"/>
      <c r="C146"/>
      <c r="D146" s="19"/>
      <c r="E146"/>
      <c r="F146"/>
      <c r="G146"/>
      <c r="H146"/>
      <c r="I146"/>
      <c r="J146"/>
      <c r="K146"/>
      <c r="L146"/>
      <c r="M146"/>
      <c r="N146"/>
      <c r="O146"/>
      <c r="P146"/>
      <c r="Q146"/>
      <c r="R146"/>
      <c r="S146"/>
      <c r="T146"/>
      <c r="U146"/>
      <c r="V146"/>
      <c r="W146"/>
      <c r="X146"/>
      <c r="Y146"/>
      <c r="Z146"/>
      <c r="AA146"/>
      <c r="AB146"/>
    </row>
    <row r="147" spans="1:60" ht="20.100000000000001" customHeight="1" thickBot="1" x14ac:dyDescent="0.3">
      <c r="A147" s="1"/>
      <c r="B147"/>
      <c r="C147" s="9" t="s">
        <v>301</v>
      </c>
      <c r="D147" s="10"/>
      <c r="E147" s="10"/>
      <c r="F147" s="11"/>
      <c r="G147" s="11"/>
      <c r="H147" s="11"/>
      <c r="I147" s="11"/>
      <c r="J147" s="11"/>
      <c r="K147" s="11"/>
      <c r="L147" s="11"/>
      <c r="M147" s="11"/>
      <c r="N147" s="11"/>
      <c r="O147" s="12"/>
      <c r="P147" s="12"/>
      <c r="Q147" s="12"/>
      <c r="R147" s="12"/>
      <c r="S147" s="12"/>
      <c r="T147" s="12"/>
      <c r="U147" s="12"/>
      <c r="V147" s="12"/>
      <c r="W147" s="12"/>
      <c r="X147" s="12"/>
      <c r="Y147" s="12"/>
      <c r="Z147" s="13"/>
      <c r="AA147" s="13"/>
      <c r="AB147" s="13" t="s">
        <v>3</v>
      </c>
      <c r="AD147" s="14" t="s">
        <v>4</v>
      </c>
      <c r="AE147" s="15" t="s">
        <v>5</v>
      </c>
      <c r="AF147" s="14" t="s">
        <v>6</v>
      </c>
    </row>
    <row r="148" spans="1:60" ht="9.9499999999999993"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30"/>
      <c r="AD148" s="130"/>
      <c r="AE148" s="130"/>
      <c r="AF148" s="130"/>
      <c r="AG148" s="130"/>
      <c r="AH148" s="130"/>
      <c r="AI148" s="130"/>
      <c r="AJ148" s="130"/>
      <c r="AK148" s="130"/>
      <c r="AL148" s="130"/>
      <c r="AM148" s="130"/>
      <c r="AN148" s="130"/>
      <c r="AO148" s="130"/>
      <c r="AP148" s="130"/>
      <c r="AQ148" s="130"/>
      <c r="AR148" s="130"/>
      <c r="AS148" s="130"/>
      <c r="AT148" s="130"/>
      <c r="AU148" s="130"/>
      <c r="AV148" s="130"/>
      <c r="AW148" s="130"/>
      <c r="AX148" s="130"/>
    </row>
    <row r="149" spans="1:60" ht="18" customHeight="1" thickBot="1" x14ac:dyDescent="0.3">
      <c r="B149"/>
      <c r="C149" s="156" t="s">
        <v>404</v>
      </c>
      <c r="D149" s="156"/>
      <c r="E149" s="156"/>
      <c r="F149" s="156"/>
      <c r="G149" s="156"/>
      <c r="H149" s="156"/>
      <c r="I149" s="156"/>
      <c r="J149" s="156"/>
      <c r="K149" s="156"/>
      <c r="L149" s="156"/>
      <c r="M149" s="156"/>
      <c r="N149" s="156"/>
      <c r="O149" s="156"/>
      <c r="P149" s="156"/>
      <c r="Q149" s="156"/>
      <c r="R149" s="156"/>
      <c r="S149" s="156"/>
      <c r="T149" s="156"/>
      <c r="U149" s="156"/>
      <c r="V149" s="156"/>
      <c r="W149" s="156"/>
      <c r="X149" s="156"/>
      <c r="Y149" s="156"/>
      <c r="Z149" s="156"/>
      <c r="AA149" s="156"/>
      <c r="AB149"/>
    </row>
    <row r="150" spans="1:60" ht="18" customHeight="1" thickBot="1" x14ac:dyDescent="0.3">
      <c r="B150"/>
      <c r="C150" s="45" t="str">
        <f>COUNTA($AS$7:AS150)&amp;"."</f>
        <v>8.</v>
      </c>
      <c r="D150" s="148" t="s">
        <v>445</v>
      </c>
      <c r="E150" s="148"/>
      <c r="F150" s="148"/>
      <c r="G150" s="148"/>
      <c r="H150" s="148"/>
      <c r="I150" s="148"/>
      <c r="J150" s="148"/>
      <c r="K150" s="148"/>
      <c r="L150" s="148"/>
      <c r="M150" s="148"/>
      <c r="N150" s="148"/>
      <c r="O150" s="148"/>
      <c r="P150" s="148"/>
      <c r="Q150" s="148"/>
      <c r="R150" s="148"/>
      <c r="S150" s="148"/>
      <c r="T150" s="148"/>
      <c r="U150" s="148"/>
      <c r="V150" s="148"/>
      <c r="W150" s="148"/>
      <c r="X150"/>
      <c r="Y150"/>
      <c r="Z150"/>
      <c r="AA150"/>
      <c r="AB150"/>
      <c r="AS150" s="136" t="s">
        <v>7</v>
      </c>
      <c r="AT150" s="137">
        <f>COUNTA($AS$7:AS150)</f>
        <v>8</v>
      </c>
      <c r="AU150" s="16">
        <f>SUM(AD150:AD165)</f>
        <v>0</v>
      </c>
      <c r="AV150" s="17" t="s">
        <v>5</v>
      </c>
      <c r="AW150" s="18">
        <f>SUM(AF150:AF165)</f>
        <v>11</v>
      </c>
      <c r="AX150" s="116" t="str">
        <f>MID(GK.,FIND("(",GK.,1)+1,(FIND(")",GK.,1)-FIND("(",GK.,1)-1))</f>
        <v>GK8</v>
      </c>
    </row>
    <row r="151" spans="1:60" ht="18" customHeight="1" x14ac:dyDescent="0.25">
      <c r="B151"/>
      <c r="C151"/>
      <c r="D151" s="84" t="s">
        <v>418</v>
      </c>
      <c r="E151"/>
      <c r="F151"/>
      <c r="G151"/>
      <c r="H151"/>
      <c r="I151"/>
      <c r="J151"/>
      <c r="K151"/>
      <c r="L151"/>
      <c r="M151"/>
      <c r="N151"/>
      <c r="O151"/>
      <c r="P151"/>
      <c r="Q151" s="146"/>
      <c r="R151" s="146"/>
      <c r="S151" s="146"/>
      <c r="T151" s="146"/>
      <c r="U151" s="146"/>
      <c r="V151" s="146"/>
      <c r="W151" s="146"/>
      <c r="X151" s="146"/>
      <c r="Y151" s="146"/>
      <c r="Z151" s="146"/>
      <c r="AA151" s="84" t="s">
        <v>419</v>
      </c>
      <c r="AB151" s="84"/>
      <c r="AD151" s="21" t="str">
        <f>IF(AND(Q151=""),"",SUM(IF(COUNTIF(BE151,AZ151)&gt;0,1/COUNTIF(AZ151,AZ151),0),IF(COUNTIF(BF151,BA151)&gt;0,1/COUNTIF(BA151,BA151),0),IF(COUNTIF(BG151,BB151)&gt;0,1/COUNTIF(BB151,BB151),0),IF(COUNTIF(BH151,BC151)&gt;0,1/COUNTIF(BC151,BC151),0)))</f>
        <v/>
      </c>
      <c r="AE151" s="22" t="s">
        <v>5</v>
      </c>
      <c r="AF151" s="23">
        <f>COUNTA(BE151:BH151)</f>
        <v>1</v>
      </c>
      <c r="AG151" s="113"/>
      <c r="AH151" s="113"/>
      <c r="AI151" s="113"/>
      <c r="AJ151" s="113"/>
      <c r="AK151" s="113"/>
      <c r="AL151" s="113"/>
      <c r="AM151" s="113"/>
      <c r="AN151" s="113"/>
      <c r="AO151" s="113"/>
      <c r="AP151" s="113"/>
      <c r="AQ151" s="113"/>
      <c r="AR151" s="113"/>
      <c r="AS151" s="113"/>
      <c r="AT151" s="113"/>
      <c r="AU151" s="113"/>
      <c r="AV151" s="113"/>
      <c r="AW151" s="113"/>
      <c r="AX151" s="113"/>
      <c r="AY151" s="113"/>
      <c r="AZ151" s="34">
        <f>Q151</f>
        <v>0</v>
      </c>
      <c r="BA151" s="34"/>
      <c r="BB151" s="34"/>
      <c r="BC151" s="34"/>
      <c r="BD151" s="138" t="s">
        <v>9</v>
      </c>
      <c r="BE151" s="25" t="s">
        <v>420</v>
      </c>
      <c r="BF151" s="25"/>
      <c r="BG151" s="25"/>
      <c r="BH151" s="25"/>
    </row>
    <row r="152" spans="1:60" ht="18" customHeight="1" x14ac:dyDescent="0.25">
      <c r="B152"/>
      <c r="C152"/>
      <c r="D152" s="146"/>
      <c r="E152" s="146"/>
      <c r="F152" s="146"/>
      <c r="G152" s="146"/>
      <c r="H152" s="146"/>
      <c r="I152" s="146"/>
      <c r="J152" s="146"/>
      <c r="K152" s="146"/>
      <c r="L152" s="146"/>
      <c r="M152" s="146"/>
      <c r="N152" s="84" t="s">
        <v>422</v>
      </c>
      <c r="O152"/>
      <c r="P152"/>
      <c r="Q152"/>
      <c r="R152"/>
      <c r="S152"/>
      <c r="T152"/>
      <c r="U152"/>
      <c r="V152"/>
      <c r="W152"/>
      <c r="X152"/>
      <c r="Y152"/>
      <c r="Z152"/>
      <c r="AA152"/>
      <c r="AB152"/>
      <c r="AD152" s="21" t="str">
        <f>IF(AND(D152=""),"",SUM(IF(COUNTIF(BE152,AZ152)&gt;0,1/COUNTIF(AZ152,AZ152),0),IF(COUNTIF(BF152,BA152)&gt;0,1/COUNTIF(BA152,BA152),0),IF(COUNTIF(BG152,BB152)&gt;0,1/COUNTIF(BB152,BB152),0),IF(COUNTIF(BH152,BC152)&gt;0,1/COUNTIF(BC152,BC152),0)))</f>
        <v/>
      </c>
      <c r="AE152" s="22" t="s">
        <v>5</v>
      </c>
      <c r="AF152" s="23">
        <f>COUNTA(BE152:BH152)</f>
        <v>1</v>
      </c>
      <c r="AG152" s="113"/>
      <c r="AH152" s="113"/>
      <c r="AI152" s="113"/>
      <c r="AJ152" s="113"/>
      <c r="AK152" s="113"/>
      <c r="AL152" s="113"/>
      <c r="AM152" s="113"/>
      <c r="AN152" s="113"/>
      <c r="AO152" s="113"/>
      <c r="AP152" s="113"/>
      <c r="AQ152" s="113"/>
      <c r="AR152" s="113"/>
      <c r="AS152" s="113"/>
      <c r="AT152" s="113"/>
      <c r="AU152" s="113"/>
      <c r="AV152" s="113"/>
      <c r="AW152" s="113"/>
      <c r="AX152" s="113"/>
      <c r="AY152" s="113"/>
      <c r="AZ152" s="34">
        <f>D152</f>
        <v>0</v>
      </c>
      <c r="BA152" s="34"/>
      <c r="BB152" s="34"/>
      <c r="BC152" s="34"/>
      <c r="BD152" s="138" t="s">
        <v>9</v>
      </c>
      <c r="BE152" s="25" t="s">
        <v>37</v>
      </c>
      <c r="BF152" s="25"/>
      <c r="BG152" s="25"/>
      <c r="BH152" s="25"/>
    </row>
    <row r="153" spans="1:60" ht="18" customHeight="1" x14ac:dyDescent="0.25">
      <c r="B153"/>
      <c r="C153"/>
      <c r="D153" s="84" t="s">
        <v>421</v>
      </c>
      <c r="E153"/>
      <c r="F153"/>
      <c r="G153"/>
      <c r="H153" s="146"/>
      <c r="I153" s="146"/>
      <c r="J153" s="146"/>
      <c r="K153" s="146"/>
      <c r="L153" s="146"/>
      <c r="M153" s="146"/>
      <c r="N153" s="146"/>
      <c r="O153" s="146"/>
      <c r="P153" s="146"/>
      <c r="Q153" s="146"/>
      <c r="R153" s="98" t="s">
        <v>424</v>
      </c>
      <c r="S153" s="146"/>
      <c r="T153" s="146"/>
      <c r="U153" s="146"/>
      <c r="V153" s="146"/>
      <c r="W153" s="146"/>
      <c r="X153" s="146"/>
      <c r="Y153" s="146"/>
      <c r="Z153" s="146"/>
      <c r="AA153" s="146"/>
      <c r="AB153" s="146"/>
      <c r="AD153" s="21" t="str">
        <f>IF(AND(H153="",S153=""),"",SUM(IF(COUNTIF(BE153,AZ153)&gt;0,1/COUNTIF(AZ153,AZ153),0),IF(COUNTIF(BF153,BA153)&gt;0,1/COUNTIF(BA153,BA153),0),IF(COUNTIF(BG153,BB153)&gt;0,1/COUNTIF(BB153,BB153),0),IF(COUNTIF(BH153,BC153)&gt;0,1/COUNTIF(BC153,BC153),0)))</f>
        <v/>
      </c>
      <c r="AE153" s="22" t="s">
        <v>5</v>
      </c>
      <c r="AF153" s="23">
        <f>COUNTA(BE153:BH153)</f>
        <v>2</v>
      </c>
      <c r="AG153" s="113"/>
      <c r="AH153" s="113"/>
      <c r="AI153" s="113"/>
      <c r="AJ153" s="113"/>
      <c r="AK153" s="113"/>
      <c r="AL153" s="113"/>
      <c r="AM153" s="113"/>
      <c r="AN153" s="113"/>
      <c r="AO153" s="113"/>
      <c r="AP153" s="113"/>
      <c r="AQ153" s="113"/>
      <c r="AR153" s="113"/>
      <c r="AS153" s="113"/>
      <c r="AT153" s="113"/>
      <c r="AU153" s="113"/>
      <c r="AV153" s="113"/>
      <c r="AW153" s="113"/>
      <c r="AX153" s="113"/>
      <c r="AY153" s="113"/>
      <c r="AZ153" s="34">
        <f>H153</f>
        <v>0</v>
      </c>
      <c r="BA153" s="34">
        <f>S153</f>
        <v>0</v>
      </c>
      <c r="BB153" s="34"/>
      <c r="BC153" s="34"/>
      <c r="BD153" s="138" t="s">
        <v>9</v>
      </c>
      <c r="BE153" s="25" t="s">
        <v>423</v>
      </c>
      <c r="BF153" s="25" t="s">
        <v>425</v>
      </c>
      <c r="BG153" s="25"/>
      <c r="BH153" s="25"/>
    </row>
    <row r="154" spans="1:60" ht="18" customHeight="1" x14ac:dyDescent="0.25">
      <c r="B154"/>
      <c r="C154"/>
      <c r="D154" s="84" t="s">
        <v>426</v>
      </c>
      <c r="E154"/>
      <c r="F154"/>
      <c r="G154"/>
      <c r="H154"/>
      <c r="I154"/>
      <c r="J154"/>
      <c r="K154"/>
      <c r="L154"/>
      <c r="M154"/>
      <c r="N154"/>
      <c r="O154"/>
      <c r="P154" s="146"/>
      <c r="Q154" s="146"/>
      <c r="R154" s="146"/>
      <c r="S154" s="146"/>
      <c r="T154" s="146"/>
      <c r="U154" s="146"/>
      <c r="V154" s="146"/>
      <c r="W154" s="146"/>
      <c r="X154" s="146"/>
      <c r="Y154" s="146"/>
      <c r="Z154" s="84" t="s">
        <v>428</v>
      </c>
      <c r="AA154"/>
      <c r="AB154"/>
      <c r="AD154" s="21" t="str">
        <f>IF(AND(P154=""),"",SUM(IF(COUNTIF(BE154,AZ154)&gt;0,1/COUNTIF(AZ154,AZ154),0),IF(COUNTIF(BF154,BA154)&gt;0,1/COUNTIF(BA154,BA154),0),IF(COUNTIF(BG154,BB154)&gt;0,1/COUNTIF(BB154,BB154),0),IF(COUNTIF(BH154,BC154)&gt;0,1/COUNTIF(BC154,BC154),0)))</f>
        <v/>
      </c>
      <c r="AE154" s="22" t="s">
        <v>5</v>
      </c>
      <c r="AF154" s="23">
        <f>COUNTA(BE154:BH154)</f>
        <v>1</v>
      </c>
      <c r="AG154" s="113"/>
      <c r="AH154" s="113"/>
      <c r="AI154" s="113"/>
      <c r="AJ154" s="113"/>
      <c r="AK154" s="113"/>
      <c r="AL154" s="113"/>
      <c r="AM154" s="113"/>
      <c r="AN154" s="113"/>
      <c r="AO154" s="113"/>
      <c r="AP154" s="113"/>
      <c r="AQ154" s="113"/>
      <c r="AR154" s="113"/>
      <c r="AS154" s="113"/>
      <c r="AT154" s="113"/>
      <c r="AU154" s="113"/>
      <c r="AV154" s="113"/>
      <c r="AW154" s="113"/>
      <c r="AX154" s="113"/>
      <c r="AY154" s="113"/>
      <c r="AZ154" s="34">
        <f>P154</f>
        <v>0</v>
      </c>
      <c r="BA154" s="34"/>
      <c r="BB154" s="34"/>
      <c r="BC154" s="34"/>
      <c r="BD154" s="138" t="s">
        <v>9</v>
      </c>
      <c r="BE154" s="25" t="s">
        <v>341</v>
      </c>
      <c r="BF154" s="25"/>
      <c r="BG154" s="25"/>
      <c r="BH154" s="25"/>
    </row>
    <row r="155" spans="1:60" ht="18" customHeight="1" x14ac:dyDescent="0.25">
      <c r="B155"/>
      <c r="C155"/>
      <c r="D155" s="84" t="s">
        <v>427</v>
      </c>
      <c r="E155"/>
      <c r="F155"/>
      <c r="G155"/>
      <c r="H155"/>
      <c r="I155"/>
      <c r="J155"/>
      <c r="K155"/>
      <c r="L155"/>
      <c r="M155"/>
      <c r="N155"/>
      <c r="O155"/>
      <c r="P155"/>
      <c r="Q155"/>
      <c r="R155"/>
      <c r="S155"/>
      <c r="T155"/>
      <c r="U155"/>
      <c r="V155"/>
      <c r="W155"/>
      <c r="X155"/>
      <c r="Y155"/>
      <c r="Z155"/>
      <c r="AA155"/>
      <c r="AB155"/>
    </row>
    <row r="156" spans="1:60" ht="12" customHeight="1" x14ac:dyDescent="0.25">
      <c r="B156"/>
      <c r="C156"/>
      <c r="D156"/>
      <c r="E156"/>
      <c r="F156"/>
      <c r="G156"/>
      <c r="H156"/>
      <c r="I156"/>
      <c r="J156"/>
      <c r="K156"/>
      <c r="L156"/>
      <c r="M156"/>
      <c r="N156"/>
      <c r="O156"/>
      <c r="P156"/>
      <c r="Q156"/>
      <c r="R156"/>
      <c r="S156"/>
      <c r="T156"/>
      <c r="U156"/>
      <c r="V156"/>
      <c r="W156"/>
      <c r="X156"/>
      <c r="Y156"/>
      <c r="Z156"/>
      <c r="AA156"/>
      <c r="AB156"/>
    </row>
    <row r="157" spans="1:60" ht="18" customHeight="1" x14ac:dyDescent="0.25">
      <c r="B157"/>
      <c r="C157"/>
      <c r="D157" s="54" t="s">
        <v>321</v>
      </c>
      <c r="E157" s="74" t="s">
        <v>429</v>
      </c>
      <c r="F157"/>
      <c r="G157"/>
      <c r="H157"/>
      <c r="I157"/>
      <c r="J157"/>
      <c r="K157"/>
      <c r="L157"/>
      <c r="M157"/>
      <c r="N157"/>
      <c r="O157"/>
      <c r="P157"/>
      <c r="Q157"/>
      <c r="R157"/>
      <c r="S157"/>
      <c r="T157"/>
      <c r="U157"/>
      <c r="V157"/>
      <c r="W157"/>
      <c r="X157"/>
      <c r="Y157"/>
      <c r="Z157"/>
      <c r="AA157"/>
      <c r="AB157"/>
    </row>
    <row r="158" spans="1:60" ht="18" customHeight="1" x14ac:dyDescent="0.25">
      <c r="B158"/>
      <c r="C158"/>
      <c r="D158" s="19"/>
      <c r="E158" s="19" t="s">
        <v>9</v>
      </c>
      <c r="F158" s="146"/>
      <c r="G158" s="146"/>
      <c r="H158" s="146"/>
      <c r="I158" s="146"/>
      <c r="J158" s="146"/>
      <c r="K158" s="146"/>
      <c r="L158" s="146"/>
      <c r="M158" s="146"/>
      <c r="N158" s="146"/>
      <c r="O158" s="146"/>
      <c r="P158" s="84" t="s">
        <v>438</v>
      </c>
      <c r="Q158" s="84"/>
      <c r="R158" s="84"/>
      <c r="S158" s="84"/>
      <c r="T158" s="84"/>
      <c r="U158" s="84"/>
      <c r="V158" s="84"/>
      <c r="W158"/>
      <c r="X158"/>
      <c r="Y158"/>
      <c r="Z158"/>
      <c r="AA158"/>
      <c r="AB158"/>
      <c r="AD158" s="21" t="str">
        <f>IF(AND(F158=""),"",SUM(IF(COUNTIF(BE158,AZ158)&gt;0,1/COUNTIF(AZ158,AZ158),0),IF(COUNTIF(BF158,BA158)&gt;0,1/COUNTIF(BA158,BA158),0),IF(COUNTIF(BG158,BB158)&gt;0,1/COUNTIF(BB158,BB158),0),IF(COUNTIF(BH158,BC158)&gt;0,1/COUNTIF(BC158,BC158),0)))</f>
        <v/>
      </c>
      <c r="AE158" s="22" t="s">
        <v>5</v>
      </c>
      <c r="AF158" s="23">
        <f t="shared" ref="AF158:AF161" si="24">COUNTA(BE158:BH158)</f>
        <v>1</v>
      </c>
      <c r="AG158" s="113"/>
      <c r="AH158" s="113"/>
      <c r="AI158" s="113"/>
      <c r="AJ158" s="113"/>
      <c r="AK158" s="113"/>
      <c r="AL158" s="113"/>
      <c r="AM158" s="113"/>
      <c r="AN158" s="113"/>
      <c r="AO158" s="113"/>
      <c r="AP158" s="113"/>
      <c r="AQ158" s="113"/>
      <c r="AR158" s="113"/>
      <c r="AS158" s="113"/>
      <c r="AT158" s="113"/>
      <c r="AU158" s="113"/>
      <c r="AV158" s="113"/>
      <c r="AW158" s="113"/>
      <c r="AX158" s="113"/>
      <c r="AY158" s="113"/>
      <c r="AZ158" s="34">
        <f>F158</f>
        <v>0</v>
      </c>
      <c r="BA158" s="34"/>
      <c r="BB158" s="34"/>
      <c r="BC158" s="34"/>
      <c r="BD158" s="138" t="s">
        <v>9</v>
      </c>
      <c r="BE158" s="25" t="s">
        <v>440</v>
      </c>
      <c r="BF158" s="25"/>
      <c r="BG158" s="25"/>
      <c r="BH158" s="25"/>
    </row>
    <row r="159" spans="1:60" ht="18" customHeight="1" x14ac:dyDescent="0.25">
      <c r="B159"/>
      <c r="C159"/>
      <c r="D159" s="19"/>
      <c r="E159" s="19" t="s">
        <v>9</v>
      </c>
      <c r="F159" s="84" t="s">
        <v>443</v>
      </c>
      <c r="G159" s="84"/>
      <c r="H159" s="84"/>
      <c r="I159" s="146"/>
      <c r="J159" s="146"/>
      <c r="K159" s="146"/>
      <c r="L159" s="146"/>
      <c r="M159" s="146"/>
      <c r="N159" s="146"/>
      <c r="O159" s="146"/>
      <c r="P159" s="146"/>
      <c r="Q159" s="146"/>
      <c r="R159" s="146"/>
      <c r="S159" s="84"/>
      <c r="T159" s="84"/>
      <c r="U159" s="84"/>
      <c r="V159" s="84"/>
      <c r="W159"/>
      <c r="X159"/>
      <c r="Y159"/>
      <c r="Z159"/>
      <c r="AA159"/>
      <c r="AB159"/>
      <c r="AD159" s="21" t="str">
        <f>IF(AND(I159=""),"",SUM(IF(COUNTIF(BE159,AZ159)&gt;0,1/COUNTIF(AZ159,AZ159),0),IF(COUNTIF(BF159,BA159)&gt;0,1/COUNTIF(BA159,BA159),0),IF(COUNTIF(BG159,BB159)&gt;0,1/COUNTIF(BB159,BB159),0),IF(COUNTIF(BH159,BC159)&gt;0,1/COUNTIF(BC159,BC159),0)))</f>
        <v/>
      </c>
      <c r="AE159" s="22" t="s">
        <v>5</v>
      </c>
      <c r="AF159" s="23">
        <f t="shared" si="24"/>
        <v>1</v>
      </c>
      <c r="AG159" s="113"/>
      <c r="AH159" s="113"/>
      <c r="AI159" s="113"/>
      <c r="AJ159" s="113"/>
      <c r="AK159" s="113"/>
      <c r="AL159" s="113"/>
      <c r="AM159" s="113"/>
      <c r="AN159" s="113"/>
      <c r="AO159" s="113"/>
      <c r="AP159" s="113"/>
      <c r="AQ159" s="113"/>
      <c r="AR159" s="113"/>
      <c r="AS159" s="113"/>
      <c r="AT159" s="113"/>
      <c r="AU159" s="113"/>
      <c r="AV159" s="113"/>
      <c r="AW159" s="113"/>
      <c r="AX159" s="113"/>
      <c r="AY159" s="113"/>
      <c r="AZ159" s="34">
        <f>I159</f>
        <v>0</v>
      </c>
      <c r="BA159" s="34"/>
      <c r="BB159" s="34"/>
      <c r="BC159" s="34"/>
      <c r="BD159" s="138" t="s">
        <v>9</v>
      </c>
      <c r="BE159" s="25" t="s">
        <v>444</v>
      </c>
      <c r="BF159" s="25"/>
      <c r="BG159" s="25"/>
      <c r="BH159" s="25"/>
    </row>
    <row r="160" spans="1:60" ht="18" customHeight="1" x14ac:dyDescent="0.25">
      <c r="B160"/>
      <c r="C160"/>
      <c r="D160" s="19"/>
      <c r="E160" s="19" t="s">
        <v>9</v>
      </c>
      <c r="F160" s="146"/>
      <c r="G160" s="146"/>
      <c r="H160" s="146"/>
      <c r="I160" s="146"/>
      <c r="J160" s="146"/>
      <c r="K160" s="146"/>
      <c r="L160" s="146"/>
      <c r="M160" s="146"/>
      <c r="N160" s="146"/>
      <c r="O160" s="146"/>
      <c r="P160" s="84" t="s">
        <v>439</v>
      </c>
      <c r="Q160" s="84"/>
      <c r="R160" s="84"/>
      <c r="S160" s="84"/>
      <c r="T160" s="84"/>
      <c r="U160" s="84"/>
      <c r="V160" s="84"/>
      <c r="W160"/>
      <c r="X160"/>
      <c r="Y160"/>
      <c r="Z160"/>
      <c r="AA160"/>
      <c r="AB160"/>
      <c r="AD160" s="21" t="str">
        <f>IF(AND(F160=""),"",SUM(IF(COUNTIF(BE160,AZ160)&gt;0,1/COUNTIF(AZ160,AZ160),0),IF(COUNTIF(BF160,BA160)&gt;0,1/COUNTIF(BA160,BA160),0),IF(COUNTIF(BG160,BB160)&gt;0,1/COUNTIF(BB160,BB160),0),IF(COUNTIF(BH160,BC160)&gt;0,1/COUNTIF(BC160,BC160),0)))</f>
        <v/>
      </c>
      <c r="AE160" s="22" t="s">
        <v>5</v>
      </c>
      <c r="AF160" s="23">
        <f t="shared" si="24"/>
        <v>1</v>
      </c>
      <c r="AG160" s="113"/>
      <c r="AH160" s="113"/>
      <c r="AI160" s="113"/>
      <c r="AJ160" s="113"/>
      <c r="AK160" s="113"/>
      <c r="AL160" s="113"/>
      <c r="AM160" s="113"/>
      <c r="AN160" s="113"/>
      <c r="AO160" s="113"/>
      <c r="AP160" s="113"/>
      <c r="AQ160" s="113"/>
      <c r="AR160" s="113"/>
      <c r="AS160" s="113"/>
      <c r="AT160" s="113"/>
      <c r="AU160" s="113"/>
      <c r="AV160" s="113"/>
      <c r="AW160" s="113"/>
      <c r="AX160" s="113"/>
      <c r="AY160" s="113"/>
      <c r="AZ160" s="34">
        <f>F160</f>
        <v>0</v>
      </c>
      <c r="BA160" s="34"/>
      <c r="BB160" s="34"/>
      <c r="BC160" s="34"/>
      <c r="BD160" s="138" t="s">
        <v>9</v>
      </c>
      <c r="BE160" s="25" t="s">
        <v>441</v>
      </c>
      <c r="BF160" s="25"/>
      <c r="BG160" s="25"/>
      <c r="BH160" s="25"/>
    </row>
    <row r="161" spans="2:60" ht="18" customHeight="1" x14ac:dyDescent="0.25">
      <c r="B161"/>
      <c r="C161"/>
      <c r="D161" s="19"/>
      <c r="E161" s="19" t="s">
        <v>9</v>
      </c>
      <c r="F161" s="146"/>
      <c r="G161" s="146"/>
      <c r="H161" s="146"/>
      <c r="I161" s="146"/>
      <c r="J161" s="146"/>
      <c r="K161" s="146"/>
      <c r="L161" s="146"/>
      <c r="M161" s="146"/>
      <c r="N161" s="146"/>
      <c r="O161" s="146"/>
      <c r="P161" s="84" t="s">
        <v>437</v>
      </c>
      <c r="Q161" s="84"/>
      <c r="R161" s="84"/>
      <c r="S161" s="84"/>
      <c r="T161" s="84"/>
      <c r="U161" s="84"/>
      <c r="V161" s="84"/>
      <c r="W161"/>
      <c r="X161"/>
      <c r="Y161"/>
      <c r="Z161"/>
      <c r="AA161"/>
      <c r="AB161"/>
      <c r="AD161" s="21" t="str">
        <f>IF(AND(F161=""),"",SUM(IF(COUNTIF(BE161,AZ161)&gt;0,1/COUNTIF(AZ161,AZ161),0),IF(COUNTIF(BF161,BA161)&gt;0,1/COUNTIF(BA161,BA161),0),IF(COUNTIF(BG161,BB161)&gt;0,1/COUNTIF(BB161,BB161),0),IF(COUNTIF(BH161,BC161)&gt;0,1/COUNTIF(BC161,BC161),0)))</f>
        <v/>
      </c>
      <c r="AE161" s="22" t="s">
        <v>5</v>
      </c>
      <c r="AF161" s="23">
        <f t="shared" si="24"/>
        <v>1</v>
      </c>
      <c r="AG161" s="113"/>
      <c r="AH161" s="113"/>
      <c r="AI161" s="113"/>
      <c r="AJ161" s="113"/>
      <c r="AK161" s="113"/>
      <c r="AL161" s="113"/>
      <c r="AM161" s="113"/>
      <c r="AN161" s="113"/>
      <c r="AO161" s="113"/>
      <c r="AP161" s="113"/>
      <c r="AQ161" s="113"/>
      <c r="AR161" s="113"/>
      <c r="AS161" s="113"/>
      <c r="AT161" s="113"/>
      <c r="AU161" s="113"/>
      <c r="AV161" s="113"/>
      <c r="AW161" s="113"/>
      <c r="AX161" s="113"/>
      <c r="AY161" s="113"/>
      <c r="AZ161" s="34">
        <f>F161</f>
        <v>0</v>
      </c>
      <c r="BA161" s="34"/>
      <c r="BB161" s="34"/>
      <c r="BC161" s="34"/>
      <c r="BD161" s="138" t="s">
        <v>9</v>
      </c>
      <c r="BE161" s="25" t="s">
        <v>442</v>
      </c>
      <c r="BF161" s="25"/>
      <c r="BG161" s="25"/>
      <c r="BH161" s="25"/>
    </row>
    <row r="162" spans="2:60" ht="12" customHeight="1" x14ac:dyDescent="0.25">
      <c r="B162"/>
      <c r="C162"/>
      <c r="D162" s="19"/>
      <c r="E162"/>
      <c r="F162"/>
      <c r="G162"/>
      <c r="H162"/>
      <c r="I162"/>
      <c r="J162"/>
      <c r="K162"/>
      <c r="L162"/>
      <c r="M162"/>
      <c r="N162"/>
      <c r="O162"/>
      <c r="P162"/>
      <c r="Q162"/>
      <c r="R162"/>
      <c r="S162"/>
      <c r="T162"/>
      <c r="U162"/>
      <c r="V162"/>
      <c r="W162"/>
      <c r="X162"/>
      <c r="Y162"/>
      <c r="Z162"/>
      <c r="AA162"/>
      <c r="AB162"/>
    </row>
    <row r="163" spans="2:60" ht="18" customHeight="1" x14ac:dyDescent="0.25">
      <c r="B163"/>
      <c r="C163"/>
      <c r="D163" s="54" t="s">
        <v>333</v>
      </c>
      <c r="E163" s="74" t="s">
        <v>430</v>
      </c>
      <c r="F163"/>
      <c r="G163"/>
      <c r="H163"/>
      <c r="I163"/>
      <c r="J163"/>
      <c r="K163"/>
      <c r="L163"/>
      <c r="M163"/>
      <c r="N163"/>
      <c r="O163"/>
      <c r="P163"/>
      <c r="Q163"/>
      <c r="R163"/>
      <c r="S163"/>
      <c r="T163"/>
      <c r="U163"/>
      <c r="V163"/>
      <c r="W163"/>
      <c r="X163"/>
      <c r="Y163"/>
      <c r="Z163"/>
      <c r="AA163"/>
      <c r="AB163"/>
    </row>
    <row r="164" spans="2:60" ht="18" customHeight="1" x14ac:dyDescent="0.25">
      <c r="B164"/>
      <c r="C164"/>
      <c r="D164" s="19"/>
      <c r="E164" s="19" t="s">
        <v>9</v>
      </c>
      <c r="F164" s="84" t="s">
        <v>432</v>
      </c>
      <c r="G164"/>
      <c r="H164"/>
      <c r="I164"/>
      <c r="J164"/>
      <c r="K164"/>
      <c r="L164"/>
      <c r="M164"/>
      <c r="N164" s="85" t="s">
        <v>433</v>
      </c>
      <c r="O164" s="146"/>
      <c r="P164" s="146"/>
      <c r="Q164" s="146"/>
      <c r="R164" s="84" t="s">
        <v>436</v>
      </c>
      <c r="S164" s="84"/>
      <c r="T164"/>
      <c r="U164"/>
      <c r="V164"/>
      <c r="W164"/>
      <c r="X164"/>
      <c r="Y164"/>
      <c r="Z164"/>
      <c r="AA164"/>
      <c r="AB164"/>
      <c r="AD164" s="21" t="str">
        <f>IF(AND(O164=""),"",SUM(IF(COUNTIF(BE164,AZ164)&gt;0,1/COUNTIF(AZ164,AZ164),0),IF(COUNTIF(BF164,BA164)&gt;0,1/COUNTIF(BA164,BA164),0),IF(COUNTIF(BG164,BB164)&gt;0,1/COUNTIF(BB164,BB164),0),IF(COUNTIF(BH164,BC164)&gt;0,1/COUNTIF(BC164,BC164),0)))</f>
        <v/>
      </c>
      <c r="AE164" s="22" t="s">
        <v>5</v>
      </c>
      <c r="AF164" s="23">
        <f t="shared" ref="AF164" si="25">COUNTA(BE164:BH164)</f>
        <v>1</v>
      </c>
      <c r="AG164" s="113"/>
      <c r="AH164" s="113"/>
      <c r="AI164" s="113"/>
      <c r="AJ164" s="113"/>
      <c r="AK164" s="113"/>
      <c r="AL164" s="113"/>
      <c r="AM164" s="113"/>
      <c r="AN164" s="113"/>
      <c r="AO164" s="113"/>
      <c r="AP164" s="113"/>
      <c r="AQ164" s="113"/>
      <c r="AR164" s="113"/>
      <c r="AS164" s="113"/>
      <c r="AT164" s="113"/>
      <c r="AU164" s="113"/>
      <c r="AV164" s="113"/>
      <c r="AW164" s="113"/>
      <c r="AX164" s="113"/>
      <c r="AY164" s="113"/>
      <c r="AZ164" s="34">
        <f>O164</f>
        <v>0</v>
      </c>
      <c r="BA164" s="34"/>
      <c r="BB164" s="34"/>
      <c r="BC164" s="34"/>
      <c r="BD164" s="138" t="s">
        <v>9</v>
      </c>
      <c r="BE164" s="25" t="s">
        <v>434</v>
      </c>
      <c r="BF164" s="25"/>
      <c r="BG164" s="25"/>
      <c r="BH164" s="25"/>
    </row>
    <row r="165" spans="2:60" ht="18" customHeight="1" x14ac:dyDescent="0.25">
      <c r="B165"/>
      <c r="C165"/>
      <c r="D165" s="19"/>
      <c r="E165" s="19" t="s">
        <v>9</v>
      </c>
      <c r="F165" s="84" t="s">
        <v>431</v>
      </c>
      <c r="G165"/>
      <c r="H165"/>
      <c r="I165"/>
      <c r="J165"/>
      <c r="K165"/>
      <c r="L165"/>
      <c r="M165"/>
      <c r="N165" s="85" t="s">
        <v>433</v>
      </c>
      <c r="O165" s="145"/>
      <c r="P165" s="145"/>
      <c r="Q165" s="145"/>
      <c r="R165" s="84" t="s">
        <v>436</v>
      </c>
      <c r="S165"/>
      <c r="T165"/>
      <c r="U165"/>
      <c r="V165"/>
      <c r="W165"/>
      <c r="X165"/>
      <c r="Y165"/>
      <c r="Z165"/>
      <c r="AA165"/>
      <c r="AB165"/>
      <c r="AD165" s="21" t="str">
        <f>IF(AND(O165=""),"",SUM(IF(COUNTIF(BE165,AZ165)&gt;0,1/COUNTIF(AZ165,AZ165),0),IF(COUNTIF(BF165,BA165)&gt;0,1/COUNTIF(BA165,BA165),0),IF(COUNTIF(BG165,BB165)&gt;0,1/COUNTIF(BB165,BB165),0),IF(COUNTIF(BH165,BC165)&gt;0,1/COUNTIF(BC165,BC165),0)))</f>
        <v/>
      </c>
      <c r="AE165" s="22" t="s">
        <v>5</v>
      </c>
      <c r="AF165" s="23">
        <f t="shared" ref="AF165" si="26">COUNTA(BE165:BH165)</f>
        <v>1</v>
      </c>
      <c r="AG165" s="113"/>
      <c r="AH165" s="113"/>
      <c r="AI165" s="113"/>
      <c r="AJ165" s="113"/>
      <c r="AK165" s="113"/>
      <c r="AL165" s="113"/>
      <c r="AM165" s="113"/>
      <c r="AN165" s="113"/>
      <c r="AO165" s="113"/>
      <c r="AP165" s="113"/>
      <c r="AQ165" s="113"/>
      <c r="AR165" s="113"/>
      <c r="AS165" s="113"/>
      <c r="AT165" s="113"/>
      <c r="AU165" s="113"/>
      <c r="AV165" s="113"/>
      <c r="AW165" s="113"/>
      <c r="AX165" s="113"/>
      <c r="AY165" s="113"/>
      <c r="AZ165" s="34">
        <f>O165</f>
        <v>0</v>
      </c>
      <c r="BA165" s="34"/>
      <c r="BB165" s="34"/>
      <c r="BC165" s="34"/>
      <c r="BD165" s="138" t="s">
        <v>9</v>
      </c>
      <c r="BE165" s="25" t="s">
        <v>435</v>
      </c>
      <c r="BF165" s="25"/>
      <c r="BG165" s="25"/>
      <c r="BH165" s="25"/>
    </row>
    <row r="166" spans="2:60" ht="18" customHeight="1" x14ac:dyDescent="0.25">
      <c r="B166"/>
      <c r="C166"/>
      <c r="D166" s="19"/>
      <c r="E166"/>
      <c r="F166"/>
      <c r="G166"/>
      <c r="H166"/>
      <c r="I166"/>
      <c r="J166"/>
      <c r="K166"/>
      <c r="L166"/>
      <c r="M166"/>
      <c r="N166"/>
      <c r="O166"/>
      <c r="P166"/>
      <c r="Q166"/>
      <c r="R166"/>
      <c r="S166"/>
      <c r="T166"/>
      <c r="U166"/>
      <c r="V166"/>
      <c r="W166"/>
      <c r="X166"/>
      <c r="Y166"/>
      <c r="Z166"/>
      <c r="AA166"/>
      <c r="AB166"/>
    </row>
    <row r="167" spans="2:60" ht="18" customHeight="1" x14ac:dyDescent="0.25">
      <c r="B167"/>
      <c r="C167"/>
      <c r="D167" s="19"/>
      <c r="E167"/>
      <c r="F167"/>
      <c r="G167"/>
      <c r="H167"/>
      <c r="I167"/>
      <c r="J167"/>
      <c r="K167"/>
      <c r="L167"/>
      <c r="M167"/>
      <c r="N167"/>
      <c r="O167"/>
      <c r="P167"/>
      <c r="Q167"/>
      <c r="R167"/>
      <c r="S167"/>
      <c r="T167"/>
      <c r="U167"/>
      <c r="V167"/>
      <c r="W167"/>
      <c r="X167"/>
      <c r="Y167"/>
      <c r="Z167"/>
      <c r="AA167"/>
      <c r="AB167"/>
    </row>
    <row r="168" spans="2:60" ht="18" customHeight="1" x14ac:dyDescent="0.25">
      <c r="B168"/>
      <c r="C168"/>
      <c r="D168" s="19"/>
      <c r="E168"/>
      <c r="F168"/>
      <c r="G168"/>
      <c r="H168"/>
      <c r="I168"/>
      <c r="J168"/>
      <c r="K168"/>
      <c r="L168"/>
      <c r="M168"/>
      <c r="N168"/>
      <c r="O168"/>
      <c r="P168"/>
      <c r="Q168"/>
      <c r="R168"/>
      <c r="S168"/>
      <c r="T168"/>
      <c r="U168"/>
      <c r="V168"/>
      <c r="W168"/>
      <c r="X168"/>
      <c r="Y168"/>
      <c r="Z168"/>
      <c r="AA168"/>
      <c r="AB168"/>
    </row>
    <row r="169" spans="2:60" ht="18" customHeight="1" x14ac:dyDescent="0.25">
      <c r="B169"/>
      <c r="C169"/>
      <c r="D169" s="19"/>
      <c r="E169"/>
      <c r="F169"/>
      <c r="G169"/>
      <c r="H169"/>
      <c r="I169"/>
      <c r="J169"/>
      <c r="K169"/>
      <c r="L169"/>
      <c r="M169"/>
      <c r="N169"/>
      <c r="O169"/>
      <c r="P169"/>
      <c r="Q169"/>
      <c r="R169"/>
      <c r="S169"/>
      <c r="T169"/>
      <c r="U169"/>
      <c r="V169"/>
      <c r="W169"/>
      <c r="X169"/>
      <c r="Y169"/>
      <c r="Z169"/>
      <c r="AA169"/>
      <c r="AB169"/>
    </row>
    <row r="170" spans="2:60" ht="18" customHeight="1" x14ac:dyDescent="0.25">
      <c r="B170"/>
      <c r="C170"/>
      <c r="D170" s="19"/>
      <c r="E170"/>
      <c r="F170"/>
      <c r="G170"/>
      <c r="H170"/>
      <c r="I170"/>
      <c r="J170"/>
      <c r="K170"/>
      <c r="L170"/>
      <c r="M170"/>
      <c r="N170"/>
      <c r="O170"/>
      <c r="P170"/>
      <c r="Q170"/>
      <c r="R170"/>
      <c r="S170"/>
      <c r="T170"/>
      <c r="U170"/>
      <c r="V170"/>
      <c r="W170"/>
      <c r="X170"/>
      <c r="Y170"/>
      <c r="Z170"/>
      <c r="AA170"/>
      <c r="AB170"/>
    </row>
    <row r="171" spans="2:60" ht="18" customHeight="1" x14ac:dyDescent="0.25">
      <c r="B171"/>
      <c r="C171"/>
      <c r="D171" s="19"/>
      <c r="E171"/>
      <c r="F171"/>
      <c r="G171"/>
      <c r="H171"/>
      <c r="I171"/>
      <c r="J171"/>
      <c r="K171"/>
      <c r="L171"/>
      <c r="M171"/>
      <c r="N171"/>
      <c r="O171"/>
      <c r="P171"/>
      <c r="Q171"/>
      <c r="R171"/>
      <c r="S171"/>
      <c r="T171"/>
      <c r="U171"/>
      <c r="V171"/>
      <c r="W171"/>
      <c r="X171"/>
      <c r="Y171"/>
      <c r="Z171"/>
      <c r="AA171"/>
      <c r="AB171"/>
    </row>
    <row r="172" spans="2:60" ht="18" customHeight="1" x14ac:dyDescent="0.25">
      <c r="B172"/>
      <c r="C172"/>
      <c r="D172" s="19"/>
      <c r="E172"/>
      <c r="F172"/>
      <c r="G172"/>
      <c r="H172"/>
      <c r="I172"/>
      <c r="J172"/>
      <c r="K172"/>
      <c r="L172"/>
      <c r="M172"/>
      <c r="N172"/>
      <c r="O172"/>
      <c r="P172"/>
      <c r="Q172"/>
      <c r="R172"/>
      <c r="S172"/>
      <c r="T172"/>
      <c r="U172"/>
      <c r="V172"/>
      <c r="W172"/>
      <c r="X172"/>
      <c r="Y172"/>
      <c r="Z172"/>
      <c r="AA172"/>
      <c r="AB172"/>
    </row>
    <row r="173" spans="2:60" ht="18" customHeight="1" x14ac:dyDescent="0.25">
      <c r="B173"/>
      <c r="C173"/>
      <c r="D173" s="19"/>
      <c r="E173"/>
      <c r="F173"/>
      <c r="G173"/>
      <c r="H173"/>
      <c r="I173"/>
      <c r="J173"/>
      <c r="K173"/>
      <c r="L173"/>
      <c r="M173"/>
      <c r="N173"/>
      <c r="O173"/>
      <c r="P173"/>
      <c r="Q173"/>
      <c r="R173"/>
      <c r="S173"/>
      <c r="T173"/>
      <c r="U173"/>
      <c r="V173"/>
      <c r="W173"/>
      <c r="X173"/>
      <c r="Y173"/>
      <c r="Z173"/>
      <c r="AA173"/>
      <c r="AB173"/>
    </row>
    <row r="174" spans="2:60" ht="18" customHeight="1" x14ac:dyDescent="0.25">
      <c r="B174"/>
      <c r="C174"/>
      <c r="D174" s="19"/>
      <c r="E174"/>
      <c r="F174"/>
      <c r="G174"/>
      <c r="H174"/>
      <c r="I174"/>
      <c r="J174"/>
      <c r="K174"/>
      <c r="L174"/>
      <c r="M174"/>
      <c r="N174"/>
      <c r="O174"/>
      <c r="P174"/>
      <c r="Q174"/>
      <c r="R174"/>
      <c r="S174"/>
      <c r="T174"/>
      <c r="U174"/>
      <c r="V174"/>
      <c r="W174"/>
      <c r="X174"/>
      <c r="Y174"/>
      <c r="Z174"/>
      <c r="AA174"/>
      <c r="AB174"/>
    </row>
    <row r="175" spans="2:60" ht="18" customHeight="1" x14ac:dyDescent="0.25">
      <c r="B175"/>
      <c r="C175"/>
      <c r="D175" s="19"/>
      <c r="E175"/>
      <c r="F175"/>
      <c r="G175"/>
      <c r="H175"/>
      <c r="I175"/>
      <c r="J175"/>
      <c r="K175"/>
      <c r="L175"/>
      <c r="M175"/>
      <c r="N175"/>
      <c r="O175"/>
      <c r="P175"/>
      <c r="Q175"/>
      <c r="R175"/>
      <c r="S175"/>
      <c r="T175"/>
      <c r="U175"/>
      <c r="V175"/>
      <c r="W175"/>
      <c r="X175"/>
      <c r="Y175"/>
      <c r="Z175"/>
      <c r="AA175"/>
      <c r="AB175"/>
    </row>
    <row r="176" spans="2:60" ht="18" customHeight="1" x14ac:dyDescent="0.25">
      <c r="B176"/>
      <c r="C176"/>
      <c r="D176" s="19"/>
      <c r="E176"/>
      <c r="F176"/>
      <c r="G176"/>
      <c r="H176"/>
      <c r="I176"/>
      <c r="J176"/>
      <c r="K176"/>
      <c r="L176"/>
      <c r="M176"/>
      <c r="N176"/>
      <c r="O176"/>
      <c r="P176"/>
      <c r="Q176"/>
      <c r="R176"/>
      <c r="S176"/>
      <c r="T176"/>
      <c r="U176"/>
      <c r="V176"/>
      <c r="W176"/>
      <c r="X176"/>
      <c r="Y176"/>
      <c r="Z176"/>
      <c r="AA176"/>
      <c r="AB176"/>
    </row>
    <row r="177" spans="2:65" ht="18" customHeight="1" x14ac:dyDescent="0.25">
      <c r="B177"/>
      <c r="C177"/>
      <c r="D177" s="19"/>
      <c r="E177"/>
      <c r="F177"/>
      <c r="G177"/>
      <c r="H177"/>
      <c r="I177"/>
      <c r="J177"/>
      <c r="K177"/>
      <c r="L177"/>
      <c r="M177"/>
      <c r="N177"/>
      <c r="O177"/>
      <c r="P177"/>
      <c r="Q177"/>
      <c r="R177"/>
      <c r="S177"/>
      <c r="T177"/>
      <c r="U177"/>
      <c r="V177"/>
      <c r="W177"/>
      <c r="X177"/>
      <c r="Y177"/>
      <c r="Z177"/>
      <c r="AA177"/>
      <c r="AB177"/>
    </row>
    <row r="178" spans="2:65" ht="18" customHeight="1" thickBot="1" x14ac:dyDescent="0.3">
      <c r="B178"/>
      <c r="C178"/>
      <c r="D178" s="19"/>
      <c r="E178"/>
      <c r="F178"/>
      <c r="G178"/>
      <c r="H178"/>
      <c r="I178"/>
      <c r="J178"/>
      <c r="K178"/>
      <c r="L178"/>
      <c r="M178"/>
      <c r="N178"/>
      <c r="O178"/>
      <c r="P178"/>
      <c r="Q178"/>
      <c r="R178"/>
      <c r="S178"/>
      <c r="T178"/>
      <c r="U178"/>
      <c r="V178"/>
      <c r="W178"/>
      <c r="X178"/>
      <c r="Y178"/>
      <c r="Z178"/>
      <c r="AA178"/>
      <c r="AB178"/>
    </row>
    <row r="179" spans="2:65" ht="18" customHeight="1" thickBot="1" x14ac:dyDescent="0.3">
      <c r="B179"/>
      <c r="C179" s="45" t="str">
        <f>COUNTA($AS$7:AS179)&amp;"."</f>
        <v>9.</v>
      </c>
      <c r="D179" s="148" t="s">
        <v>498</v>
      </c>
      <c r="E179" s="148"/>
      <c r="F179" s="148"/>
      <c r="G179" s="148"/>
      <c r="H179" s="148"/>
      <c r="I179" s="148"/>
      <c r="J179" s="148"/>
      <c r="K179" s="148"/>
      <c r="L179" s="148"/>
      <c r="M179" s="148"/>
      <c r="N179" s="148"/>
      <c r="O179" s="148"/>
      <c r="P179" s="148"/>
      <c r="Q179" s="148"/>
      <c r="R179" s="148"/>
      <c r="S179" s="148"/>
      <c r="T179" s="148"/>
      <c r="U179" s="148"/>
      <c r="V179" s="148"/>
      <c r="W179" s="148"/>
      <c r="X179"/>
      <c r="Y179"/>
      <c r="Z179"/>
      <c r="AA179"/>
      <c r="AB179"/>
      <c r="AS179" s="136" t="s">
        <v>7</v>
      </c>
      <c r="AT179" s="137">
        <f>COUNTA($AS$7:AS179)</f>
        <v>9</v>
      </c>
      <c r="AU179" s="16">
        <f>SUM(AD179:AD185)</f>
        <v>0</v>
      </c>
      <c r="AV179" s="17" t="s">
        <v>5</v>
      </c>
      <c r="AW179" s="18">
        <f>SUM(AF179:AF185)</f>
        <v>5</v>
      </c>
      <c r="AX179" s="116" t="str">
        <f>MID(GK.,FIND("(",GK.,1)+1,(FIND(")",GK.,1)-FIND("(",GK.,1)-1))</f>
        <v>GK8</v>
      </c>
    </row>
    <row r="180" spans="2:65" ht="18" customHeight="1" x14ac:dyDescent="0.25">
      <c r="B180"/>
      <c r="C180"/>
      <c r="D180" s="84" t="s">
        <v>482</v>
      </c>
      <c r="E180"/>
      <c r="F180"/>
      <c r="G180"/>
      <c r="H180"/>
      <c r="I180"/>
      <c r="J180" s="146"/>
      <c r="K180" s="146"/>
      <c r="L180" s="146"/>
      <c r="M180" s="146"/>
      <c r="N180" s="146"/>
      <c r="O180" s="146"/>
      <c r="P180" s="146"/>
      <c r="Q180" s="146"/>
      <c r="R180" s="84" t="s">
        <v>481</v>
      </c>
      <c r="S180"/>
      <c r="T180"/>
      <c r="U180" s="146"/>
      <c r="V180" s="146"/>
      <c r="W180" s="146"/>
      <c r="X180" s="146"/>
      <c r="Y180" s="146"/>
      <c r="Z180" s="146"/>
      <c r="AA180" s="146"/>
      <c r="AB180" s="146"/>
      <c r="AC180"/>
      <c r="AD180" s="21" t="str">
        <f>IF(AND(J180="",U180=""),"",SUM(IF(COUNTIF(BE180,AZ180)&gt;0,1/COUNTIF(AZ180,AZ180),0),IF(COUNTIF(BF180,BA180)&gt;0,1/COUNTIF(BA180,BA180),0),IF(COUNTIF(BG180,BB180)&gt;0,1/COUNTIF(BB180,BB180),0),IF(COUNTIF(BH180,BC180)&gt;0,1/COUNTIF(BC180,BC180),0)))</f>
        <v/>
      </c>
      <c r="AE180" s="22" t="s">
        <v>5</v>
      </c>
      <c r="AF180" s="23">
        <f>COUNTA(BE180:BH180)</f>
        <v>2</v>
      </c>
      <c r="AG180" s="113"/>
      <c r="AH180" s="113"/>
      <c r="AI180" s="113"/>
      <c r="AJ180" s="113"/>
      <c r="AK180" s="113"/>
      <c r="AL180" s="113"/>
      <c r="AM180" s="113"/>
      <c r="AN180" s="113"/>
      <c r="AO180" s="113"/>
      <c r="AP180" s="113"/>
      <c r="AQ180" s="113"/>
      <c r="AR180" s="113"/>
      <c r="AS180" s="113"/>
      <c r="AT180" s="113"/>
      <c r="AU180" s="113"/>
      <c r="AV180" s="113"/>
      <c r="AW180" s="113"/>
      <c r="AX180" s="113"/>
      <c r="AY180" s="113"/>
      <c r="AZ180" s="34">
        <f>J180</f>
        <v>0</v>
      </c>
      <c r="BA180" s="34">
        <f>U180</f>
        <v>0</v>
      </c>
      <c r="BB180" s="34"/>
      <c r="BC180" s="34"/>
      <c r="BD180" s="138" t="s">
        <v>9</v>
      </c>
      <c r="BE180" s="25" t="s">
        <v>399</v>
      </c>
      <c r="BF180" s="25" t="s">
        <v>326</v>
      </c>
      <c r="BG180" s="25"/>
      <c r="BH180" s="25"/>
      <c r="BK180"/>
      <c r="BL180"/>
      <c r="BM180"/>
    </row>
    <row r="181" spans="2:65" ht="18" customHeight="1" x14ac:dyDescent="0.25">
      <c r="B181"/>
      <c r="C181"/>
      <c r="D181" s="146"/>
      <c r="E181" s="146"/>
      <c r="F181" s="146"/>
      <c r="G181" s="146"/>
      <c r="H181" s="146"/>
      <c r="I181" s="146"/>
      <c r="J181" s="146"/>
      <c r="K181" s="146"/>
      <c r="L181" s="84" t="s">
        <v>485</v>
      </c>
      <c r="M181"/>
      <c r="N181"/>
      <c r="O181"/>
      <c r="Q181"/>
      <c r="R181"/>
      <c r="T181" s="146"/>
      <c r="U181" s="146"/>
      <c r="V181" s="146"/>
      <c r="W181" s="146"/>
      <c r="X181" s="146"/>
      <c r="Y181" s="146"/>
      <c r="Z181" s="146"/>
      <c r="AA181" s="146"/>
      <c r="AB181"/>
      <c r="AC181"/>
      <c r="AD181" s="21" t="str">
        <f>IF(AND(D181="",T181=""),"",SUM(IF(COUNTIF(BE181,AZ181)&gt;0,1/COUNTIF(AZ181,AZ181),0),IF(COUNTIF(BF181,BA181)&gt;0,1/COUNTIF(BA181,BA181),0),IF(COUNTIF(BG181,BB181)&gt;0,1/COUNTIF(BB181,BB181),0),IF(COUNTIF(BH181,BC181)&gt;0,1/COUNTIF(BC181,BC181),0)))</f>
        <v/>
      </c>
      <c r="AE181" s="22" t="s">
        <v>5</v>
      </c>
      <c r="AF181" s="23">
        <f>COUNTA(BE181:BH181)</f>
        <v>2</v>
      </c>
      <c r="AG181" s="113"/>
      <c r="AH181" s="113"/>
      <c r="AI181" s="113"/>
      <c r="AJ181" s="113"/>
      <c r="AK181" s="113"/>
      <c r="AL181" s="113"/>
      <c r="AM181" s="113"/>
      <c r="AN181" s="113"/>
      <c r="AO181" s="113"/>
      <c r="AP181" s="113"/>
      <c r="AQ181" s="113"/>
      <c r="AR181" s="113"/>
      <c r="AS181" s="113"/>
      <c r="AT181" s="113"/>
      <c r="AU181" s="113"/>
      <c r="AV181" s="113"/>
      <c r="AW181" s="113"/>
      <c r="AX181" s="113"/>
      <c r="AY181" s="113"/>
      <c r="AZ181" s="34">
        <f>D181</f>
        <v>0</v>
      </c>
      <c r="BA181" s="34">
        <f>T181</f>
        <v>0</v>
      </c>
      <c r="BB181" s="34"/>
      <c r="BC181" s="34"/>
      <c r="BD181" s="138" t="s">
        <v>9</v>
      </c>
      <c r="BE181" s="25" t="s">
        <v>483</v>
      </c>
      <c r="BF181" s="25" t="s">
        <v>484</v>
      </c>
      <c r="BG181" s="25"/>
      <c r="BH181" s="25"/>
      <c r="BK181"/>
      <c r="BL181"/>
      <c r="BM181"/>
    </row>
    <row r="182" spans="2:65" ht="18" customHeight="1" x14ac:dyDescent="0.25">
      <c r="B182"/>
      <c r="C182"/>
      <c r="D182" s="84" t="s">
        <v>486</v>
      </c>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J182" t="str">
        <f t="shared" ref="BJ182:BJ184" si="27">IF(BF182="","",BF182)</f>
        <v/>
      </c>
      <c r="BK182"/>
      <c r="BL182"/>
      <c r="BM182"/>
    </row>
    <row r="183" spans="2:65" ht="18" customHeight="1" x14ac:dyDescent="0.25">
      <c r="B183"/>
      <c r="C183"/>
      <c r="D183" s="142" t="s">
        <v>433</v>
      </c>
      <c r="E183" s="141" t="s">
        <v>487</v>
      </c>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J183" t="str">
        <f t="shared" si="27"/>
        <v/>
      </c>
      <c r="BK183"/>
      <c r="BL183"/>
      <c r="BM183"/>
    </row>
    <row r="184" spans="2:65" ht="18" customHeight="1" x14ac:dyDescent="0.25">
      <c r="B184"/>
      <c r="C184"/>
      <c r="E184" s="31" t="s">
        <v>161</v>
      </c>
      <c r="F184" s="84" t="s">
        <v>488</v>
      </c>
      <c r="G184"/>
      <c r="H184"/>
      <c r="I184"/>
      <c r="J184"/>
      <c r="K184"/>
      <c r="L184"/>
      <c r="M184"/>
      <c r="N184" s="146"/>
      <c r="O184" s="146"/>
      <c r="P184" s="146"/>
      <c r="Q184" s="146"/>
      <c r="R184" s="146"/>
      <c r="S184" s="146"/>
      <c r="T184" s="146"/>
      <c r="U184" s="146"/>
      <c r="V184" s="84" t="s">
        <v>490</v>
      </c>
      <c r="W184"/>
      <c r="X184"/>
      <c r="Y184"/>
      <c r="Z184"/>
      <c r="AA184"/>
      <c r="AB184"/>
      <c r="AC184"/>
      <c r="AD184" s="21" t="str">
        <f>IF(AND(N184=""),"",SUM(IF(COUNTIF(BE184,AZ184)&gt;0,1/COUNTIF(AZ184,AZ184),0),IF(COUNTIF(BF184,BA184)&gt;0,1/COUNTIF(BA184,BA184),0),IF(COUNTIF(BG184,BB184)&gt;0,1/COUNTIF(BB184,BB184),0),IF(COUNTIF(BH184,BC184)&gt;0,1/COUNTIF(BC184,BC184),0)))</f>
        <v/>
      </c>
      <c r="AE184" s="22" t="s">
        <v>5</v>
      </c>
      <c r="AF184" s="23">
        <f>COUNTA(BE184:BH184)</f>
        <v>1</v>
      </c>
      <c r="AG184" s="113"/>
      <c r="AH184" s="113"/>
      <c r="AI184" s="113"/>
      <c r="AJ184" s="113"/>
      <c r="AK184" s="113"/>
      <c r="AL184" s="113"/>
      <c r="AM184" s="113"/>
      <c r="AN184" s="113"/>
      <c r="AO184" s="113"/>
      <c r="AP184" s="113"/>
      <c r="AQ184" s="113"/>
      <c r="AR184" s="113"/>
      <c r="AS184" s="113"/>
      <c r="AT184" s="113"/>
      <c r="AU184" s="113"/>
      <c r="AV184" s="113"/>
      <c r="AW184" s="113"/>
      <c r="AX184" s="113"/>
      <c r="AY184" s="113"/>
      <c r="AZ184" s="34">
        <f>N184</f>
        <v>0</v>
      </c>
      <c r="BA184" s="34"/>
      <c r="BB184" s="34"/>
      <c r="BC184" s="34"/>
      <c r="BD184" s="138" t="s">
        <v>9</v>
      </c>
      <c r="BE184" s="25" t="s">
        <v>489</v>
      </c>
      <c r="BF184" s="25"/>
      <c r="BG184" s="25"/>
      <c r="BH184" s="25"/>
      <c r="BJ184" t="str">
        <f t="shared" si="27"/>
        <v/>
      </c>
      <c r="BK184"/>
      <c r="BL184"/>
      <c r="BM184"/>
    </row>
    <row r="185" spans="2:65" ht="18" customHeight="1" x14ac:dyDescent="0.25">
      <c r="B185"/>
      <c r="C185"/>
      <c r="E185"/>
      <c r="F185" s="84" t="s">
        <v>491</v>
      </c>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row>
    <row r="186" spans="2:65" ht="18" customHeight="1" thickBot="1" x14ac:dyDescent="0.3">
      <c r="B186"/>
      <c r="C186"/>
      <c r="D186" s="19"/>
      <c r="E186"/>
      <c r="F186"/>
      <c r="G186"/>
      <c r="H186"/>
      <c r="I186"/>
      <c r="J186"/>
      <c r="K186"/>
      <c r="L186"/>
      <c r="M186"/>
      <c r="N186"/>
      <c r="O186"/>
      <c r="P186"/>
      <c r="Q186"/>
      <c r="R186"/>
      <c r="S186"/>
      <c r="T186"/>
      <c r="U186"/>
      <c r="V186"/>
      <c r="W186"/>
      <c r="X186"/>
      <c r="Y186"/>
      <c r="Z186"/>
      <c r="AA186"/>
      <c r="AB186"/>
    </row>
    <row r="187" spans="2:65" ht="30" customHeight="1" thickBot="1" x14ac:dyDescent="0.3">
      <c r="B187"/>
      <c r="C187" s="45" t="str">
        <f>COUNTA($AS$7:AS187)&amp;"."</f>
        <v>10.</v>
      </c>
      <c r="D187" s="148" t="s">
        <v>460</v>
      </c>
      <c r="E187" s="148"/>
      <c r="F187" s="148"/>
      <c r="G187" s="148"/>
      <c r="H187" s="148"/>
      <c r="I187" s="148"/>
      <c r="J187" s="148"/>
      <c r="K187" s="148"/>
      <c r="L187" s="148"/>
      <c r="M187" s="148"/>
      <c r="N187" s="148"/>
      <c r="O187" s="148"/>
      <c r="P187" s="148"/>
      <c r="Q187" s="148"/>
      <c r="R187" s="148"/>
      <c r="S187" s="148"/>
      <c r="T187" s="148"/>
      <c r="U187" s="148"/>
      <c r="V187" s="148"/>
      <c r="W187" s="148"/>
      <c r="X187"/>
      <c r="Y187"/>
      <c r="Z187"/>
      <c r="AA187"/>
      <c r="AB187"/>
      <c r="AS187" s="136" t="s">
        <v>7</v>
      </c>
      <c r="AT187" s="137">
        <f>COUNTA($AS$7:AS187)</f>
        <v>10</v>
      </c>
      <c r="AU187" s="16">
        <f>SUM(AD187:AD211)</f>
        <v>0</v>
      </c>
      <c r="AV187" s="17" t="s">
        <v>5</v>
      </c>
      <c r="AW187" s="18">
        <f>SUM(AF187:AF211)</f>
        <v>14</v>
      </c>
      <c r="AX187" s="116" t="str">
        <f>MID(GK.,FIND("(",GK.,1)+1,(FIND(")",GK.,1)-FIND("(",GK.,1)-1))</f>
        <v>GK8</v>
      </c>
    </row>
    <row r="188" spans="2:65" ht="15" customHeight="1" x14ac:dyDescent="0.25">
      <c r="B188"/>
      <c r="C188"/>
      <c r="D188" s="109" t="s">
        <v>447</v>
      </c>
      <c r="E188" s="99"/>
      <c r="F188" s="99"/>
      <c r="G188" s="99"/>
      <c r="H188" s="99"/>
      <c r="I188" s="99"/>
      <c r="J188" s="99"/>
      <c r="K188" s="99"/>
      <c r="L188" s="99"/>
      <c r="M188" s="99"/>
      <c r="N188" s="99"/>
      <c r="O188" s="99"/>
      <c r="P188" s="99"/>
      <c r="Q188" s="99"/>
      <c r="R188" s="99"/>
      <c r="S188" s="99"/>
      <c r="T188" s="99"/>
      <c r="U188" s="99"/>
      <c r="V188" s="99"/>
      <c r="W188" s="99"/>
      <c r="X188" s="99"/>
      <c r="Y188" s="99"/>
      <c r="Z188" s="99"/>
      <c r="AA188" s="99"/>
      <c r="AB188" s="100"/>
    </row>
    <row r="189" spans="2:65" ht="3.95" customHeight="1" x14ac:dyDescent="0.25">
      <c r="B189"/>
      <c r="C189"/>
      <c r="D189" s="101"/>
      <c r="E189" s="102"/>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3"/>
    </row>
    <row r="190" spans="2:65" ht="18" customHeight="1" x14ac:dyDescent="0.25">
      <c r="B190"/>
      <c r="C190"/>
      <c r="D190" s="107"/>
      <c r="E190" t="s">
        <v>446</v>
      </c>
      <c r="F190"/>
      <c r="G190" s="146"/>
      <c r="H190" s="146"/>
      <c r="I190" s="146"/>
      <c r="J190" s="146"/>
      <c r="K190" s="146"/>
      <c r="L190" s="146"/>
      <c r="M190" s="146"/>
      <c r="N190" s="146"/>
      <c r="O190" s="146"/>
      <c r="P190" s="146"/>
      <c r="Q190" s="111"/>
      <c r="R190" s="149"/>
      <c r="S190" s="149"/>
      <c r="T190" s="149"/>
      <c r="U190" s="149"/>
      <c r="V190" s="149"/>
      <c r="W190" s="149"/>
      <c r="X190" s="149"/>
      <c r="Y190" s="149"/>
      <c r="Z190" s="149"/>
      <c r="AA190" s="149"/>
      <c r="AB190" s="108"/>
      <c r="AD190" s="21" t="str">
        <f>IF(AND(G190="",Q190="",R190=""),"",SUM(IF(COUNTIF(BE190,AZ190)&gt;0,1/COUNTIF(AZ190,AZ190),0),IF(COUNTIF(BF190,BA190)&gt;0,1/COUNTIF(BA190,BA190),0),IF(COUNTIF(BG190,BB190)&gt;0,1/COUNTIF(BB190,BB190),0),IF(COUNTIF(BH190,BC190)&gt;0,1/COUNTIF(BC190,BC190),0)))</f>
        <v/>
      </c>
      <c r="AE190" s="22" t="s">
        <v>5</v>
      </c>
      <c r="AF190" s="23">
        <f>COUNTA(BE190:BH190)</f>
        <v>3</v>
      </c>
      <c r="AG190" s="113"/>
      <c r="AH190" s="113"/>
      <c r="AI190" s="113"/>
      <c r="AJ190" s="113"/>
      <c r="AK190" s="113"/>
      <c r="AL190" s="113"/>
      <c r="AM190" s="113"/>
      <c r="AN190" s="113"/>
      <c r="AO190" s="113"/>
      <c r="AP190" s="113"/>
      <c r="AQ190" s="113"/>
      <c r="AR190" s="113"/>
      <c r="AS190" s="113"/>
      <c r="AT190" s="113"/>
      <c r="AU190" s="113"/>
      <c r="AV190" s="113"/>
      <c r="AW190" s="113"/>
      <c r="AX190" s="113"/>
      <c r="AY190" s="113"/>
      <c r="AZ190" s="34">
        <f>G190</f>
        <v>0</v>
      </c>
      <c r="BA190" s="34">
        <f>Q190</f>
        <v>0</v>
      </c>
      <c r="BB190" s="34">
        <f>R190</f>
        <v>0</v>
      </c>
      <c r="BC190" s="34"/>
      <c r="BD190" s="138" t="s">
        <v>9</v>
      </c>
      <c r="BE190" s="25" t="s">
        <v>448</v>
      </c>
      <c r="BF190" s="25" t="s">
        <v>15</v>
      </c>
      <c r="BG190" s="25" t="s">
        <v>391</v>
      </c>
      <c r="BH190" s="25"/>
    </row>
    <row r="191" spans="2:65" ht="3.95" customHeight="1" x14ac:dyDescent="0.25">
      <c r="B191"/>
      <c r="C191"/>
      <c r="D191" s="104"/>
      <c r="E191" s="105"/>
      <c r="F191" s="105"/>
      <c r="G191" s="105"/>
      <c r="H191" s="105"/>
      <c r="I191" s="105"/>
      <c r="J191" s="105"/>
      <c r="K191" s="105"/>
      <c r="L191" s="105"/>
      <c r="M191" s="105"/>
      <c r="N191" s="105"/>
      <c r="O191" s="105"/>
      <c r="P191" s="105"/>
      <c r="Q191" s="105"/>
      <c r="R191" s="105"/>
      <c r="S191" s="105"/>
      <c r="T191" s="105"/>
      <c r="U191" s="105"/>
      <c r="V191" s="105"/>
      <c r="W191" s="105"/>
      <c r="X191" s="105"/>
      <c r="Y191" s="105"/>
      <c r="Z191" s="105"/>
      <c r="AA191" s="105"/>
      <c r="AB191" s="106"/>
    </row>
    <row r="192" spans="2:65" ht="12" customHeight="1" x14ac:dyDescent="0.25">
      <c r="B192"/>
      <c r="C192"/>
      <c r="D192" s="19"/>
      <c r="E192"/>
      <c r="F192"/>
      <c r="G192"/>
      <c r="H192"/>
      <c r="I192"/>
      <c r="J192"/>
      <c r="K192"/>
      <c r="L192"/>
      <c r="M192"/>
      <c r="N192"/>
      <c r="O192"/>
      <c r="P192"/>
      <c r="Q192"/>
      <c r="R192"/>
      <c r="S192"/>
      <c r="T192"/>
      <c r="U192"/>
      <c r="V192"/>
      <c r="W192"/>
      <c r="X192"/>
      <c r="Y192"/>
      <c r="Z192"/>
      <c r="AA192"/>
      <c r="AB192"/>
    </row>
    <row r="193" spans="2:60" ht="15" customHeight="1" x14ac:dyDescent="0.25">
      <c r="B193"/>
      <c r="C193"/>
      <c r="D193" s="109" t="s">
        <v>452</v>
      </c>
      <c r="E193" s="99"/>
      <c r="F193" s="99"/>
      <c r="G193" s="99"/>
      <c r="H193" s="99"/>
      <c r="I193" s="99"/>
      <c r="J193" s="99"/>
      <c r="K193" s="99"/>
      <c r="L193" s="99"/>
      <c r="M193" s="99"/>
      <c r="N193" s="99"/>
      <c r="O193" s="99"/>
      <c r="P193" s="99"/>
      <c r="Q193" s="99"/>
      <c r="R193" s="99"/>
      <c r="S193" s="100"/>
      <c r="T193"/>
      <c r="U193"/>
      <c r="V193"/>
      <c r="W193"/>
      <c r="X193"/>
      <c r="Y193"/>
      <c r="Z193"/>
      <c r="AA193"/>
      <c r="AB193"/>
    </row>
    <row r="194" spans="2:60" ht="3.95" customHeight="1" x14ac:dyDescent="0.25">
      <c r="B194"/>
      <c r="C194"/>
      <c r="D194" s="101"/>
      <c r="E194" s="102"/>
      <c r="F194" s="102"/>
      <c r="G194" s="102"/>
      <c r="H194" s="102"/>
      <c r="I194" s="102"/>
      <c r="J194" s="102"/>
      <c r="K194" s="102"/>
      <c r="L194" s="102"/>
      <c r="M194" s="102"/>
      <c r="N194" s="102"/>
      <c r="O194" s="102"/>
      <c r="P194" s="102"/>
      <c r="Q194" s="102"/>
      <c r="R194" s="102"/>
      <c r="S194" s="103"/>
      <c r="T194"/>
      <c r="U194"/>
      <c r="V194"/>
      <c r="W194"/>
      <c r="X194"/>
      <c r="Y194"/>
      <c r="Z194"/>
      <c r="AA194"/>
      <c r="AB194"/>
    </row>
    <row r="195" spans="2:60" ht="18" customHeight="1" x14ac:dyDescent="0.25">
      <c r="B195"/>
      <c r="C195"/>
      <c r="D195" s="107"/>
      <c r="E195" t="s">
        <v>453</v>
      </c>
      <c r="F195"/>
      <c r="G195" s="110"/>
      <c r="H195" s="150"/>
      <c r="I195" s="150"/>
      <c r="J195" s="150"/>
      <c r="K195" s="150"/>
      <c r="L195" s="150"/>
      <c r="M195" s="150"/>
      <c r="N195" s="150"/>
      <c r="O195" s="150"/>
      <c r="P195" s="150"/>
      <c r="Q195" s="150"/>
      <c r="R195" s="110"/>
      <c r="S195" s="108"/>
      <c r="T195"/>
      <c r="U195"/>
      <c r="V195"/>
      <c r="W195"/>
      <c r="X195"/>
      <c r="Y195"/>
      <c r="Z195"/>
      <c r="AA195"/>
      <c r="AB195"/>
      <c r="AD195" s="21" t="str">
        <f>IF(AND(H195="",H196=""),"",SUM(IF(COUNTIF(BE195,AZ195)&gt;0,1/COUNTIF(AZ195,AZ195),0),IF(COUNTIF(BF195,BA195)&gt;0,1/COUNTIF(BA195,BA195),0),IF(COUNTIF(BG195,BB195)&gt;0,1/COUNTIF(BB195,BB195),0),IF(COUNTIF(BH195,BC195)&gt;0,1/COUNTIF(BC195,BC195),0)))</f>
        <v/>
      </c>
      <c r="AE195" s="22" t="s">
        <v>5</v>
      </c>
      <c r="AF195" s="23">
        <f>COUNTA(BE195:BH195)</f>
        <v>2</v>
      </c>
      <c r="AG195" s="113"/>
      <c r="AH195" s="113"/>
      <c r="AI195" s="113"/>
      <c r="AJ195" s="113"/>
      <c r="AK195" s="113"/>
      <c r="AL195" s="113"/>
      <c r="AM195" s="113"/>
      <c r="AN195" s="113"/>
      <c r="AO195" s="113"/>
      <c r="AP195" s="113"/>
      <c r="AQ195" s="113"/>
      <c r="AR195" s="113"/>
      <c r="AS195" s="113"/>
      <c r="AT195" s="113"/>
      <c r="AU195" s="113"/>
      <c r="AV195" s="113"/>
      <c r="AW195" s="113"/>
      <c r="AX195" s="113"/>
      <c r="AY195" s="113"/>
      <c r="AZ195" s="34">
        <f>H195</f>
        <v>0</v>
      </c>
      <c r="BA195" s="34">
        <f>H196</f>
        <v>0</v>
      </c>
      <c r="BB195" s="34"/>
      <c r="BC195" s="34"/>
      <c r="BD195" s="138" t="s">
        <v>9</v>
      </c>
      <c r="BE195" s="25" t="s">
        <v>319</v>
      </c>
      <c r="BF195" s="25" t="s">
        <v>454</v>
      </c>
      <c r="BG195" s="25"/>
      <c r="BH195" s="25"/>
    </row>
    <row r="196" spans="2:60" ht="18" customHeight="1" x14ac:dyDescent="0.25">
      <c r="B196"/>
      <c r="C196"/>
      <c r="D196" s="107"/>
      <c r="E196"/>
      <c r="F196"/>
      <c r="G196"/>
      <c r="H196" s="146"/>
      <c r="I196" s="146"/>
      <c r="J196" s="146"/>
      <c r="K196" s="146"/>
      <c r="L196" s="146"/>
      <c r="M196" s="146"/>
      <c r="N196" s="146"/>
      <c r="O196" s="146"/>
      <c r="P196" s="146"/>
      <c r="Q196" s="146"/>
      <c r="R196"/>
      <c r="S196" s="108"/>
      <c r="T196"/>
      <c r="U196"/>
      <c r="V196"/>
      <c r="W196"/>
      <c r="X196"/>
      <c r="Y196"/>
      <c r="Z196"/>
      <c r="AA196"/>
      <c r="AB196"/>
    </row>
    <row r="197" spans="2:60" ht="3.95" customHeight="1" x14ac:dyDescent="0.25">
      <c r="B197"/>
      <c r="C197"/>
      <c r="D197" s="104"/>
      <c r="E197" s="105"/>
      <c r="F197" s="105"/>
      <c r="G197" s="105"/>
      <c r="H197" s="105"/>
      <c r="I197" s="105"/>
      <c r="J197" s="105"/>
      <c r="K197" s="105"/>
      <c r="L197" s="105"/>
      <c r="M197" s="105"/>
      <c r="N197" s="105"/>
      <c r="O197" s="105"/>
      <c r="P197" s="105"/>
      <c r="Q197" s="105"/>
      <c r="R197" s="105"/>
      <c r="S197" s="106"/>
      <c r="T197"/>
      <c r="U197"/>
      <c r="V197"/>
      <c r="W197"/>
      <c r="X197"/>
      <c r="Y197"/>
      <c r="Z197"/>
      <c r="AA197"/>
      <c r="AB197"/>
    </row>
    <row r="198" spans="2:60" ht="12" customHeight="1" x14ac:dyDescent="0.25">
      <c r="B198"/>
      <c r="C198"/>
      <c r="D198" s="19"/>
      <c r="E198"/>
      <c r="F198"/>
      <c r="G198"/>
      <c r="H198"/>
      <c r="I198"/>
      <c r="J198"/>
      <c r="K198"/>
      <c r="L198"/>
      <c r="M198"/>
      <c r="N198"/>
      <c r="O198"/>
      <c r="P198"/>
      <c r="Q198"/>
      <c r="R198"/>
      <c r="S198"/>
      <c r="T198"/>
      <c r="U198"/>
      <c r="V198"/>
      <c r="W198"/>
      <c r="X198"/>
      <c r="Y198"/>
      <c r="Z198"/>
      <c r="AA198"/>
      <c r="AB198"/>
    </row>
    <row r="199" spans="2:60" ht="15" customHeight="1" x14ac:dyDescent="0.25">
      <c r="B199"/>
      <c r="C199"/>
      <c r="D199" s="109" t="s">
        <v>449</v>
      </c>
      <c r="E199" s="99"/>
      <c r="F199" s="99"/>
      <c r="G199" s="99"/>
      <c r="H199" s="99"/>
      <c r="I199" s="99"/>
      <c r="J199" s="99"/>
      <c r="K199" s="99"/>
      <c r="L199" s="99"/>
      <c r="M199" s="99"/>
      <c r="N199" s="99"/>
      <c r="O199" s="99"/>
      <c r="P199" s="99"/>
      <c r="Q199" s="99"/>
      <c r="R199" s="99"/>
      <c r="S199" s="99"/>
      <c r="T199" s="99"/>
      <c r="U199" s="99"/>
      <c r="V199" s="99"/>
      <c r="W199" s="99"/>
      <c r="X199" s="99"/>
      <c r="Y199" s="99"/>
      <c r="Z199" s="99"/>
      <c r="AA199" s="99"/>
      <c r="AB199" s="100"/>
    </row>
    <row r="200" spans="2:60" ht="3.95" customHeight="1" x14ac:dyDescent="0.25">
      <c r="B200"/>
      <c r="C200"/>
      <c r="D200" s="101"/>
      <c r="E200" s="102"/>
      <c r="F200" s="102"/>
      <c r="G200" s="102"/>
      <c r="H200" s="102"/>
      <c r="I200" s="102"/>
      <c r="J200" s="102"/>
      <c r="K200" s="102"/>
      <c r="L200" s="102"/>
      <c r="M200" s="102"/>
      <c r="N200" s="102"/>
      <c r="O200" s="102"/>
      <c r="P200" s="102"/>
      <c r="Q200" s="102"/>
      <c r="R200" s="102"/>
      <c r="S200" s="102"/>
      <c r="T200" s="102"/>
      <c r="U200" s="102"/>
      <c r="V200" s="102"/>
      <c r="W200" s="102"/>
      <c r="X200" s="102"/>
      <c r="Y200" s="102"/>
      <c r="Z200" s="102"/>
      <c r="AA200" s="102"/>
      <c r="AB200" s="103"/>
    </row>
    <row r="201" spans="2:60" ht="18" customHeight="1" x14ac:dyDescent="0.25">
      <c r="B201"/>
      <c r="C201"/>
      <c r="D201" s="107"/>
      <c r="E201" t="s">
        <v>541</v>
      </c>
      <c r="F201"/>
      <c r="G201" s="146"/>
      <c r="H201" s="146"/>
      <c r="I201" s="146"/>
      <c r="J201" s="146"/>
      <c r="K201" s="146"/>
      <c r="L201" s="146"/>
      <c r="M201" s="146"/>
      <c r="N201" s="146"/>
      <c r="O201" s="146"/>
      <c r="P201" s="146"/>
      <c r="Q201" s="111"/>
      <c r="R201" s="149"/>
      <c r="S201" s="149"/>
      <c r="T201" s="149"/>
      <c r="U201" s="149"/>
      <c r="V201" s="149"/>
      <c r="W201" s="149"/>
      <c r="X201" s="149"/>
      <c r="Y201" s="149"/>
      <c r="Z201" s="149"/>
      <c r="AA201" s="149"/>
      <c r="AB201" s="108"/>
      <c r="AD201" s="21" t="str">
        <f>IF(AND(G201="",Q201="",R201=""),"",SUM(IF(COUNTIF(BE201,AZ201)&gt;0,1/COUNTIF(AZ201,AZ201),0),IF(COUNTIF(BF201,BA201)&gt;0,1/COUNTIF(BA201,BA201),0),IF(COUNTIF(BG201,BB201)&gt;0,1/COUNTIF(BB201,BB201),0),IF(COUNTIF(BH201,BC201)&gt;0,1/COUNTIF(BC201,BC201),0)))</f>
        <v/>
      </c>
      <c r="AE201" s="22" t="s">
        <v>5</v>
      </c>
      <c r="AF201" s="23">
        <f>COUNTA(BE201:BH201)</f>
        <v>3</v>
      </c>
      <c r="AG201" s="113"/>
      <c r="AH201" s="113"/>
      <c r="AI201" s="113"/>
      <c r="AJ201" s="113"/>
      <c r="AK201" s="113"/>
      <c r="AL201" s="113"/>
      <c r="AM201" s="113"/>
      <c r="AN201" s="113"/>
      <c r="AO201" s="113"/>
      <c r="AP201" s="113"/>
      <c r="AQ201" s="113"/>
      <c r="AR201" s="113"/>
      <c r="AS201" s="113"/>
      <c r="AT201" s="113"/>
      <c r="AU201" s="113"/>
      <c r="AV201" s="113"/>
      <c r="AW201" s="113"/>
      <c r="AX201" s="113"/>
      <c r="AY201" s="113"/>
      <c r="AZ201" s="34">
        <f>G201</f>
        <v>0</v>
      </c>
      <c r="BA201" s="34">
        <f>Q201</f>
        <v>0</v>
      </c>
      <c r="BB201" s="34">
        <f>R201</f>
        <v>0</v>
      </c>
      <c r="BC201" s="34"/>
      <c r="BD201" s="138" t="s">
        <v>9</v>
      </c>
      <c r="BE201" s="25" t="s">
        <v>455</v>
      </c>
      <c r="BF201" s="25" t="s">
        <v>117</v>
      </c>
      <c r="BG201" s="25" t="s">
        <v>456</v>
      </c>
      <c r="BH201" s="25"/>
    </row>
    <row r="202" spans="2:60" ht="3.95" customHeight="1" x14ac:dyDescent="0.25">
      <c r="B202"/>
      <c r="C202"/>
      <c r="D202" s="104"/>
      <c r="E202" s="105"/>
      <c r="F202" s="105"/>
      <c r="G202" s="105"/>
      <c r="H202" s="105"/>
      <c r="I202" s="105"/>
      <c r="J202" s="105"/>
      <c r="K202" s="105"/>
      <c r="L202" s="105"/>
      <c r="M202" s="105"/>
      <c r="N202" s="105"/>
      <c r="O202" s="105"/>
      <c r="P202" s="105"/>
      <c r="Q202" s="105"/>
      <c r="R202" s="105"/>
      <c r="S202" s="105"/>
      <c r="T202" s="105"/>
      <c r="U202" s="105"/>
      <c r="V202" s="105"/>
      <c r="W202" s="105"/>
      <c r="X202" s="105"/>
      <c r="Y202" s="105"/>
      <c r="Z202" s="105"/>
      <c r="AA202" s="105"/>
      <c r="AB202" s="106"/>
    </row>
    <row r="203" spans="2:60" ht="12" customHeight="1" x14ac:dyDescent="0.25">
      <c r="B203"/>
      <c r="C203"/>
      <c r="D203" s="19"/>
      <c r="E203"/>
      <c r="F203"/>
      <c r="G203"/>
      <c r="H203"/>
      <c r="I203"/>
      <c r="J203"/>
      <c r="K203"/>
      <c r="L203"/>
      <c r="M203"/>
      <c r="N203"/>
      <c r="O203"/>
      <c r="P203"/>
      <c r="Q203"/>
      <c r="R203"/>
      <c r="S203"/>
      <c r="T203"/>
      <c r="U203"/>
      <c r="V203"/>
      <c r="W203"/>
      <c r="X203"/>
      <c r="Y203"/>
      <c r="Z203"/>
      <c r="AA203"/>
      <c r="AB203"/>
    </row>
    <row r="204" spans="2:60" ht="15" customHeight="1" x14ac:dyDescent="0.25">
      <c r="B204"/>
      <c r="C204"/>
      <c r="D204" s="109" t="s">
        <v>450</v>
      </c>
      <c r="E204" s="99"/>
      <c r="F204" s="99"/>
      <c r="G204" s="99"/>
      <c r="H204" s="99"/>
      <c r="I204" s="99"/>
      <c r="J204" s="99"/>
      <c r="K204" s="99"/>
      <c r="L204" s="99"/>
      <c r="M204" s="99"/>
      <c r="N204" s="99"/>
      <c r="O204" s="99"/>
      <c r="P204" s="99"/>
      <c r="Q204" s="99"/>
      <c r="R204" s="99"/>
      <c r="S204" s="99"/>
      <c r="T204" s="99"/>
      <c r="U204" s="99"/>
      <c r="V204" s="99"/>
      <c r="W204" s="99"/>
      <c r="X204" s="99"/>
      <c r="Y204" s="99"/>
      <c r="Z204" s="99"/>
      <c r="AA204" s="99"/>
      <c r="AB204" s="100"/>
    </row>
    <row r="205" spans="2:60" ht="3.95" customHeight="1" x14ac:dyDescent="0.25">
      <c r="B205"/>
      <c r="C205"/>
      <c r="D205" s="101"/>
      <c r="E205" s="102"/>
      <c r="F205" s="102"/>
      <c r="G205" s="102"/>
      <c r="H205" s="102"/>
      <c r="I205" s="102"/>
      <c r="J205" s="102"/>
      <c r="K205" s="102"/>
      <c r="L205" s="102"/>
      <c r="M205" s="102"/>
      <c r="N205" s="102"/>
      <c r="O205" s="102"/>
      <c r="P205" s="102"/>
      <c r="Q205" s="102"/>
      <c r="R205" s="102"/>
      <c r="S205" s="102"/>
      <c r="T205" s="102"/>
      <c r="U205" s="102"/>
      <c r="V205" s="102"/>
      <c r="W205" s="102"/>
      <c r="X205" s="102"/>
      <c r="Y205" s="102"/>
      <c r="Z205" s="102"/>
      <c r="AA205" s="102"/>
      <c r="AB205" s="103"/>
    </row>
    <row r="206" spans="2:60" ht="18" customHeight="1" x14ac:dyDescent="0.35">
      <c r="B206"/>
      <c r="C206"/>
      <c r="D206" s="107"/>
      <c r="E206" t="s">
        <v>458</v>
      </c>
      <c r="F206"/>
      <c r="G206" s="146"/>
      <c r="H206" s="146"/>
      <c r="I206" s="146"/>
      <c r="J206" s="146"/>
      <c r="K206" s="146"/>
      <c r="L206" s="146"/>
      <c r="M206" s="146"/>
      <c r="N206" s="146"/>
      <c r="O206" s="146"/>
      <c r="P206" s="146"/>
      <c r="Q206" s="111"/>
      <c r="R206" s="149"/>
      <c r="S206" s="149"/>
      <c r="T206" s="149"/>
      <c r="U206" s="149"/>
      <c r="V206" s="149"/>
      <c r="W206" s="149"/>
      <c r="X206" s="149"/>
      <c r="Y206" s="149"/>
      <c r="Z206" s="149"/>
      <c r="AA206" s="149"/>
      <c r="AB206" s="108"/>
      <c r="AD206" s="21" t="str">
        <f>IF(AND(G206="",Q206="",R206=""),"",SUM(IF(COUNTIF(BE206,AZ206)&gt;0,1/COUNTIF(AZ206,AZ206),0),IF(COUNTIF(BF206,BA206)&gt;0,1/COUNTIF(BA206,BA206),0),IF(COUNTIF(BG206,BB206)&gt;0,1/COUNTIF(BB206,BB206),0),IF(COUNTIF(BH206,BC206)&gt;0,1/COUNTIF(BC206,BC206),0)))</f>
        <v/>
      </c>
      <c r="AE206" s="22" t="s">
        <v>5</v>
      </c>
      <c r="AF206" s="23">
        <f>COUNTA(BE206:BH206)</f>
        <v>3</v>
      </c>
      <c r="AG206" s="113"/>
      <c r="AH206" s="113"/>
      <c r="AI206" s="113"/>
      <c r="AJ206" s="113"/>
      <c r="AK206" s="113"/>
      <c r="AL206" s="113"/>
      <c r="AM206" s="113"/>
      <c r="AN206" s="113"/>
      <c r="AO206" s="113"/>
      <c r="AP206" s="113"/>
      <c r="AQ206" s="113"/>
      <c r="AR206" s="113"/>
      <c r="AS206" s="113"/>
      <c r="AT206" s="113"/>
      <c r="AU206" s="113"/>
      <c r="AV206" s="113"/>
      <c r="AW206" s="113"/>
      <c r="AX206" s="113"/>
      <c r="AY206" s="113"/>
      <c r="AZ206" s="34">
        <f>G206</f>
        <v>0</v>
      </c>
      <c r="BA206" s="34">
        <f>Q206</f>
        <v>0</v>
      </c>
      <c r="BB206" s="34">
        <f>R206</f>
        <v>0</v>
      </c>
      <c r="BC206" s="34"/>
      <c r="BD206" s="138" t="s">
        <v>9</v>
      </c>
      <c r="BE206" s="25" t="s">
        <v>319</v>
      </c>
      <c r="BF206" s="25" t="s">
        <v>15</v>
      </c>
      <c r="BG206" s="25" t="s">
        <v>457</v>
      </c>
      <c r="BH206" s="25"/>
    </row>
    <row r="207" spans="2:60" ht="3.95" customHeight="1" x14ac:dyDescent="0.25">
      <c r="B207"/>
      <c r="C207"/>
      <c r="D207" s="104"/>
      <c r="E207" s="105"/>
      <c r="F207" s="105"/>
      <c r="G207" s="105"/>
      <c r="H207" s="105"/>
      <c r="I207" s="105"/>
      <c r="J207" s="105"/>
      <c r="K207" s="105"/>
      <c r="L207" s="105"/>
      <c r="M207" s="105"/>
      <c r="N207" s="105"/>
      <c r="O207" s="105"/>
      <c r="P207" s="105"/>
      <c r="Q207" s="105"/>
      <c r="R207" s="105"/>
      <c r="S207" s="105"/>
      <c r="T207" s="105"/>
      <c r="U207" s="105"/>
      <c r="V207" s="105"/>
      <c r="W207" s="105"/>
      <c r="X207" s="105"/>
      <c r="Y207" s="105"/>
      <c r="Z207" s="105"/>
      <c r="AA207" s="105"/>
      <c r="AB207" s="106"/>
    </row>
    <row r="208" spans="2:60" ht="12" customHeight="1" x14ac:dyDescent="0.25">
      <c r="B208"/>
      <c r="C208"/>
      <c r="D208" s="19"/>
      <c r="E208"/>
      <c r="F208"/>
      <c r="G208"/>
      <c r="H208"/>
      <c r="I208"/>
      <c r="J208"/>
      <c r="K208"/>
      <c r="L208"/>
      <c r="M208"/>
      <c r="N208"/>
      <c r="O208"/>
      <c r="P208"/>
      <c r="Q208"/>
      <c r="R208"/>
      <c r="S208"/>
      <c r="T208"/>
      <c r="U208"/>
      <c r="V208"/>
      <c r="W208"/>
      <c r="X208"/>
      <c r="Y208"/>
      <c r="Z208"/>
      <c r="AA208"/>
      <c r="AB208"/>
    </row>
    <row r="209" spans="2:63" ht="15" customHeight="1" x14ac:dyDescent="0.25">
      <c r="B209"/>
      <c r="C209"/>
      <c r="D209" s="109" t="s">
        <v>451</v>
      </c>
      <c r="E209" s="99"/>
      <c r="F209" s="99"/>
      <c r="G209" s="99"/>
      <c r="H209" s="99"/>
      <c r="I209" s="99"/>
      <c r="J209" s="99"/>
      <c r="K209" s="99"/>
      <c r="L209" s="99"/>
      <c r="M209" s="99"/>
      <c r="N209" s="99"/>
      <c r="O209" s="99"/>
      <c r="P209" s="99"/>
      <c r="Q209" s="99"/>
      <c r="R209" s="99"/>
      <c r="S209" s="99"/>
      <c r="T209" s="99"/>
      <c r="U209" s="99"/>
      <c r="V209" s="99"/>
      <c r="W209" s="99"/>
      <c r="X209" s="99"/>
      <c r="Y209" s="99"/>
      <c r="Z209" s="99"/>
      <c r="AA209" s="99"/>
      <c r="AB209" s="100"/>
    </row>
    <row r="210" spans="2:63" ht="3.95" customHeight="1" x14ac:dyDescent="0.25">
      <c r="B210"/>
      <c r="C210"/>
      <c r="D210" s="101"/>
      <c r="E210" s="102"/>
      <c r="F210" s="102"/>
      <c r="G210" s="102"/>
      <c r="H210" s="102"/>
      <c r="I210" s="102"/>
      <c r="J210" s="102"/>
      <c r="K210" s="102"/>
      <c r="L210" s="102"/>
      <c r="M210" s="102"/>
      <c r="N210" s="102"/>
      <c r="O210" s="102"/>
      <c r="P210" s="102"/>
      <c r="Q210" s="102"/>
      <c r="R210" s="102"/>
      <c r="S210" s="102"/>
      <c r="T210" s="102"/>
      <c r="U210" s="102"/>
      <c r="V210" s="102"/>
      <c r="W210" s="102"/>
      <c r="X210" s="102"/>
      <c r="Y210" s="102"/>
      <c r="Z210" s="102"/>
      <c r="AA210" s="102"/>
      <c r="AB210" s="103"/>
    </row>
    <row r="211" spans="2:63" ht="18" customHeight="1" x14ac:dyDescent="0.35">
      <c r="B211"/>
      <c r="C211"/>
      <c r="D211" s="107"/>
      <c r="E211" t="s">
        <v>459</v>
      </c>
      <c r="F211"/>
      <c r="G211" s="146"/>
      <c r="H211" s="146"/>
      <c r="I211" s="146"/>
      <c r="J211" s="146"/>
      <c r="K211" s="146"/>
      <c r="L211" s="146"/>
      <c r="M211" s="146"/>
      <c r="N211" s="146"/>
      <c r="O211" s="146"/>
      <c r="P211" s="146"/>
      <c r="Q211" s="111"/>
      <c r="R211" s="149"/>
      <c r="S211" s="149"/>
      <c r="T211" s="149"/>
      <c r="U211" s="149"/>
      <c r="V211" s="149"/>
      <c r="W211" s="149"/>
      <c r="X211" s="149"/>
      <c r="Y211" s="149"/>
      <c r="Z211" s="149"/>
      <c r="AA211" s="149"/>
      <c r="AB211" s="108"/>
      <c r="AD211" s="21" t="str">
        <f>IF(AND(G211="",Q211="",R211=""),"",SUM(IF(COUNTIF(BE211,AZ211)&gt;0,1/COUNTIF(AZ211,AZ211),0),IF(COUNTIF(BF211,BA211)&gt;0,1/COUNTIF(BA211,BA211),0),IF(COUNTIF(BG211,BB211)&gt;0,1/COUNTIF(BB211,BB211),0),IF(COUNTIF(BH211,BC211)&gt;0,1/COUNTIF(BC211,BC211),0)))</f>
        <v/>
      </c>
      <c r="AE211" s="22" t="s">
        <v>5</v>
      </c>
      <c r="AF211" s="23">
        <f>COUNTA(BE211:BH211)</f>
        <v>3</v>
      </c>
      <c r="AG211" s="113"/>
      <c r="AH211" s="113"/>
      <c r="AI211" s="113"/>
      <c r="AJ211" s="113"/>
      <c r="AK211" s="113"/>
      <c r="AL211" s="113"/>
      <c r="AM211" s="113"/>
      <c r="AN211" s="113"/>
      <c r="AO211" s="113"/>
      <c r="AP211" s="113"/>
      <c r="AQ211" s="113"/>
      <c r="AR211" s="113"/>
      <c r="AS211" s="113"/>
      <c r="AT211" s="113"/>
      <c r="AU211" s="113"/>
      <c r="AV211" s="113"/>
      <c r="AW211" s="113"/>
      <c r="AX211" s="113"/>
      <c r="AY211" s="113"/>
      <c r="AZ211" s="34">
        <f>G211</f>
        <v>0</v>
      </c>
      <c r="BA211" s="34">
        <f>Q211</f>
        <v>0</v>
      </c>
      <c r="BB211" s="34">
        <f>R211</f>
        <v>0</v>
      </c>
      <c r="BC211" s="34"/>
      <c r="BD211" s="138" t="s">
        <v>9</v>
      </c>
      <c r="BE211" s="25" t="s">
        <v>461</v>
      </c>
      <c r="BF211" s="25" t="s">
        <v>15</v>
      </c>
      <c r="BG211" s="25" t="s">
        <v>455</v>
      </c>
      <c r="BH211" s="25"/>
    </row>
    <row r="212" spans="2:63" ht="3.95" customHeight="1" x14ac:dyDescent="0.25">
      <c r="B212"/>
      <c r="C212"/>
      <c r="D212" s="104"/>
      <c r="E212" s="105"/>
      <c r="F212" s="105"/>
      <c r="G212" s="105"/>
      <c r="H212" s="105"/>
      <c r="I212" s="105"/>
      <c r="J212" s="105"/>
      <c r="K212" s="105"/>
      <c r="L212" s="105"/>
      <c r="M212" s="105"/>
      <c r="N212" s="105"/>
      <c r="O212" s="105"/>
      <c r="P212" s="105"/>
      <c r="Q212" s="105"/>
      <c r="R212" s="105"/>
      <c r="S212" s="105"/>
      <c r="T212" s="105"/>
      <c r="U212" s="105"/>
      <c r="V212" s="105"/>
      <c r="W212" s="105"/>
      <c r="X212" s="105"/>
      <c r="Y212" s="105"/>
      <c r="Z212" s="105"/>
      <c r="AA212" s="105"/>
      <c r="AB212" s="106"/>
    </row>
    <row r="213" spans="2:63" ht="18" customHeight="1" x14ac:dyDescent="0.25">
      <c r="B213"/>
      <c r="C213"/>
      <c r="D213" s="19"/>
      <c r="E213"/>
      <c r="F213"/>
      <c r="G213"/>
      <c r="H213"/>
      <c r="I213"/>
      <c r="J213"/>
      <c r="K213"/>
      <c r="L213"/>
      <c r="M213"/>
      <c r="N213"/>
      <c r="O213"/>
      <c r="P213"/>
      <c r="Q213"/>
      <c r="R213"/>
      <c r="S213"/>
      <c r="T213"/>
      <c r="U213"/>
      <c r="V213"/>
      <c r="W213"/>
      <c r="X213"/>
      <c r="Y213"/>
      <c r="Z213"/>
      <c r="AA213"/>
      <c r="AB213"/>
    </row>
    <row r="214" spans="2:63" ht="18" customHeight="1" x14ac:dyDescent="0.25">
      <c r="B214"/>
      <c r="C214" s="156" t="s">
        <v>480</v>
      </c>
      <c r="D214" s="156"/>
      <c r="E214" s="156"/>
      <c r="F214" s="156"/>
      <c r="G214" s="156"/>
      <c r="H214" s="156"/>
      <c r="I214" s="156"/>
      <c r="J214" s="156"/>
      <c r="K214" s="156"/>
      <c r="L214" s="156"/>
      <c r="M214" s="156"/>
      <c r="N214" s="156"/>
      <c r="O214" s="156"/>
      <c r="P214" s="156"/>
      <c r="Q214" s="156"/>
      <c r="R214" s="156"/>
      <c r="S214" s="156"/>
      <c r="T214" s="156"/>
      <c r="U214" s="156"/>
      <c r="V214" s="156"/>
      <c r="W214" s="156"/>
      <c r="X214" s="156"/>
      <c r="Y214" s="156"/>
      <c r="Z214" s="156"/>
      <c r="AA214" s="156"/>
      <c r="AB214"/>
    </row>
    <row r="215" spans="2:63" ht="42" customHeight="1" thickBot="1" x14ac:dyDescent="0.3">
      <c r="B215"/>
      <c r="C215" s="158" t="s">
        <v>497</v>
      </c>
      <c r="D215" s="158"/>
      <c r="E215" s="158"/>
      <c r="F215" s="158"/>
      <c r="G215" s="158"/>
      <c r="H215" s="158"/>
      <c r="I215" s="158"/>
      <c r="J215" s="158"/>
      <c r="K215" s="158"/>
      <c r="L215" s="158"/>
      <c r="M215" s="158"/>
      <c r="N215" s="158"/>
      <c r="O215" s="158"/>
      <c r="P215" s="158"/>
      <c r="Q215" s="158"/>
      <c r="R215" s="158"/>
      <c r="S215" s="158"/>
      <c r="T215" s="158"/>
      <c r="U215" s="158"/>
      <c r="V215" s="158"/>
      <c r="W215" s="158"/>
      <c r="X215" s="158"/>
      <c r="Y215" s="158"/>
      <c r="Z215" s="158"/>
      <c r="AA215" s="158"/>
      <c r="AB215" s="158"/>
    </row>
    <row r="216" spans="2:63" ht="18" customHeight="1" thickBot="1" x14ac:dyDescent="0.3">
      <c r="B216"/>
      <c r="C216" s="45" t="str">
        <f>COUNTA($AS$7:AS216)&amp;"."</f>
        <v>11.</v>
      </c>
      <c r="D216" s="148" t="s">
        <v>519</v>
      </c>
      <c r="E216" s="148"/>
      <c r="F216" s="148"/>
      <c r="G216" s="148"/>
      <c r="H216" s="148"/>
      <c r="I216" s="148"/>
      <c r="J216" s="148"/>
      <c r="K216" s="148"/>
      <c r="L216" s="148"/>
      <c r="M216" s="148"/>
      <c r="N216" s="148"/>
      <c r="O216" s="148"/>
      <c r="P216" s="148"/>
      <c r="Q216" s="148"/>
      <c r="R216" s="148"/>
      <c r="S216" s="148"/>
      <c r="T216" s="148"/>
      <c r="U216" s="148"/>
      <c r="V216" s="148"/>
      <c r="W216" s="148"/>
      <c r="X216"/>
      <c r="Y216"/>
      <c r="Z216"/>
      <c r="AA216"/>
      <c r="AB216"/>
      <c r="AS216" s="136" t="s">
        <v>7</v>
      </c>
      <c r="AT216" s="137">
        <f>COUNTA($AS$7:AS216)</f>
        <v>11</v>
      </c>
      <c r="AU216" s="16">
        <f>SUM(AD216:AD227)</f>
        <v>0</v>
      </c>
      <c r="AV216" s="17" t="s">
        <v>5</v>
      </c>
      <c r="AW216" s="18">
        <f>SUM(AF216:AF227)</f>
        <v>9</v>
      </c>
      <c r="AX216" s="116" t="str">
        <f>MID(GK.,FIND("(",GK.,1)+1,(FIND(")",GK.,1)-FIND("(",GK.,1)-1))</f>
        <v>GK8</v>
      </c>
      <c r="BK216" s="7" t="str">
        <f>IF(BF216="","",BF216)</f>
        <v/>
      </c>
    </row>
    <row r="217" spans="2:63" ht="18" customHeight="1" x14ac:dyDescent="0.25">
      <c r="B217"/>
      <c r="C217"/>
      <c r="D217" s="19" t="s">
        <v>16</v>
      </c>
      <c r="E217" s="146"/>
      <c r="F217" s="146"/>
      <c r="G217" s="146"/>
      <c r="H217" s="146"/>
      <c r="I217" s="146"/>
      <c r="J217" s="146"/>
      <c r="K217" s="146"/>
      <c r="L217" s="146"/>
      <c r="M217" s="84" t="s">
        <v>500</v>
      </c>
      <c r="N217" s="146"/>
      <c r="O217" s="146"/>
      <c r="P217" s="146"/>
      <c r="Q217" s="146"/>
      <c r="R217" s="146"/>
      <c r="S217" s="146"/>
      <c r="T217" s="146"/>
      <c r="U217" s="146"/>
      <c r="V217" s="84"/>
      <c r="W217"/>
      <c r="X217"/>
      <c r="Y217"/>
      <c r="Z217"/>
      <c r="AA217"/>
      <c r="AB217"/>
      <c r="AD217" s="21" t="str">
        <f>IF(AND(E217="",N217=""),"",SUM(IF(COUNTIF(BE217,AZ217)&gt;0,1/COUNTIF(AZ217,AZ217),0),IF(COUNTIF(BF217,BA217)&gt;0,1/COUNTIF(BA217,BA217),0),IF(COUNTIF(BG217,BB217)&gt;0,1/COUNTIF(BB217,BB217),0),IF(COUNTIF(BH217,BC217)&gt;0,1/COUNTIF(BC217,BC217),0)))</f>
        <v/>
      </c>
      <c r="AE217" s="22" t="s">
        <v>5</v>
      </c>
      <c r="AF217" s="23">
        <f>COUNTA(BE217:BH217)</f>
        <v>2</v>
      </c>
      <c r="AG217" s="113"/>
      <c r="AH217" s="113"/>
      <c r="AI217" s="113"/>
      <c r="AJ217" s="113"/>
      <c r="AK217" s="113"/>
      <c r="AL217" s="113"/>
      <c r="AM217" s="113"/>
      <c r="AN217" s="113"/>
      <c r="AO217" s="113"/>
      <c r="AP217" s="113"/>
      <c r="AQ217" s="113"/>
      <c r="AR217" s="113"/>
      <c r="AS217" s="113"/>
      <c r="AT217" s="113"/>
      <c r="AU217" s="113"/>
      <c r="AV217" s="113"/>
      <c r="AW217" s="113"/>
      <c r="AX217" s="113"/>
      <c r="AY217" s="113"/>
      <c r="AZ217" s="34">
        <f>E217</f>
        <v>0</v>
      </c>
      <c r="BA217" s="34">
        <f>N217</f>
        <v>0</v>
      </c>
      <c r="BB217" s="34"/>
      <c r="BC217" s="34"/>
      <c r="BD217" s="138" t="s">
        <v>9</v>
      </c>
      <c r="BE217" s="25" t="s">
        <v>499</v>
      </c>
      <c r="BF217" s="25" t="s">
        <v>112</v>
      </c>
      <c r="BG217" s="25"/>
      <c r="BH217" s="25"/>
    </row>
    <row r="218" spans="2:63" ht="18" customHeight="1" x14ac:dyDescent="0.25">
      <c r="B218"/>
      <c r="C218"/>
      <c r="D218" s="19" t="s">
        <v>18</v>
      </c>
      <c r="E218" s="84" t="s">
        <v>508</v>
      </c>
      <c r="F218"/>
      <c r="G218"/>
      <c r="H218"/>
      <c r="I218"/>
      <c r="J218"/>
      <c r="K218"/>
      <c r="L218"/>
      <c r="M218"/>
      <c r="N218"/>
      <c r="O218"/>
      <c r="P218"/>
      <c r="Q218"/>
      <c r="R218"/>
      <c r="S218"/>
      <c r="T218"/>
      <c r="U218"/>
      <c r="V218"/>
      <c r="W218"/>
      <c r="X218"/>
      <c r="Y218"/>
      <c r="Z218"/>
      <c r="AA218"/>
      <c r="AB218"/>
      <c r="BK218" s="7" t="str">
        <f>IF(BF218="","",BF218)</f>
        <v/>
      </c>
    </row>
    <row r="219" spans="2:63" ht="18" customHeight="1" x14ac:dyDescent="0.25">
      <c r="B219"/>
      <c r="C219"/>
      <c r="D219" s="19"/>
      <c r="E219" s="19" t="s">
        <v>9</v>
      </c>
      <c r="F219" s="146"/>
      <c r="G219" s="146"/>
      <c r="H219" s="146"/>
      <c r="I219" s="146"/>
      <c r="J219" s="146"/>
      <c r="K219" s="146"/>
      <c r="L219" s="146"/>
      <c r="M219" s="146"/>
      <c r="N219" s="84" t="s">
        <v>10</v>
      </c>
      <c r="O219"/>
      <c r="P219"/>
      <c r="Q219"/>
      <c r="R219"/>
      <c r="S219"/>
      <c r="T219"/>
      <c r="U219"/>
      <c r="V219"/>
      <c r="W219"/>
      <c r="X219"/>
      <c r="Y219"/>
      <c r="Z219"/>
      <c r="AA219"/>
      <c r="AB219"/>
      <c r="AD219" s="26" t="str">
        <f>IF(F219="","",SUM(IF(COUNTIF(BE219:BE220,AZ219)&gt;0,1/COUNTIF(AZ219:AZ220,AZ219),0),IF(COUNTIF(BF219:BF220,BA219)&gt;0,1/COUNTIF(BA219:BA220,BA219),0),IF(COUNTIF(BG219:BG220,BB219)&gt;0,1/COUNTIF(BB219:BB220,BB219),0),IF(COUNTIF(BH219:BH220,BC219)&gt;0,1/COUNTIF(BC219:BC220,BC219),0)))</f>
        <v/>
      </c>
      <c r="AE219" s="22" t="s">
        <v>5</v>
      </c>
      <c r="AF219" s="23">
        <f>COUNTA(BE219:BH219)</f>
        <v>1</v>
      </c>
      <c r="AG219" s="113"/>
      <c r="AH219" s="113"/>
      <c r="AI219" s="113"/>
      <c r="AJ219" s="113"/>
      <c r="AK219" s="113"/>
      <c r="AL219" s="113"/>
      <c r="AM219" s="113"/>
      <c r="AN219" s="113"/>
      <c r="AO219" s="113"/>
      <c r="AP219" s="113"/>
      <c r="AQ219" s="113"/>
      <c r="AR219" s="113"/>
      <c r="AS219" s="113"/>
      <c r="AT219" s="113"/>
      <c r="AU219" s="113"/>
      <c r="AV219" s="113"/>
      <c r="AW219" s="113"/>
      <c r="AX219" s="113"/>
      <c r="AY219" s="113"/>
      <c r="AZ219" s="24">
        <f>F219</f>
        <v>0</v>
      </c>
      <c r="BA219" s="24"/>
      <c r="BB219" s="24"/>
      <c r="BC219" s="24"/>
      <c r="BD219" s="144" t="s">
        <v>9</v>
      </c>
      <c r="BE219" s="25" t="s">
        <v>324</v>
      </c>
      <c r="BF219" s="25"/>
      <c r="BG219" s="25"/>
      <c r="BH219" s="25"/>
      <c r="BK219" s="7" t="str">
        <f>IF(BF219="","",BF219)</f>
        <v/>
      </c>
    </row>
    <row r="220" spans="2:63" ht="18" customHeight="1" x14ac:dyDescent="0.25">
      <c r="B220"/>
      <c r="C220"/>
      <c r="D220" s="19"/>
      <c r="E220" s="19" t="s">
        <v>9</v>
      </c>
      <c r="F220" s="146"/>
      <c r="G220" s="146"/>
      <c r="H220" s="146"/>
      <c r="I220" s="146"/>
      <c r="J220" s="146"/>
      <c r="K220" s="146"/>
      <c r="L220" s="146"/>
      <c r="M220" s="146"/>
      <c r="N220" s="84" t="s">
        <v>509</v>
      </c>
      <c r="O220"/>
      <c r="P220"/>
      <c r="Q220"/>
      <c r="R220"/>
      <c r="S220"/>
      <c r="T220"/>
      <c r="U220"/>
      <c r="V220"/>
      <c r="W220"/>
      <c r="X220"/>
      <c r="Y220"/>
      <c r="Z220"/>
      <c r="AA220"/>
      <c r="AB220"/>
      <c r="AD220" s="26" t="str">
        <f>IF(F220="","",SUM(IF(COUNTIF(BE219:BE220,AZ220)&gt;0,1/COUNTIF(AZ219:AZ220,AZ220),0),IF(COUNTIF(BF219:BF220,BA220)&gt;0,1/COUNTIF(BA219:BA220,BA220),0),IF(COUNTIF(BG219:BG220,BB220)&gt;0,1/COUNTIF(BB219:BB220,BB220),0),IF(COUNTIF(BH219:BH220,BC220)&gt;0,1/COUNTIF(BC219:BC220,BC220),0)))</f>
        <v/>
      </c>
      <c r="AE220" s="22" t="s">
        <v>5</v>
      </c>
      <c r="AF220" s="23">
        <f t="shared" ref="AF220" si="28">COUNTA(BE220:BH220)</f>
        <v>1</v>
      </c>
      <c r="AG220" s="113"/>
      <c r="AH220" s="113"/>
      <c r="AI220" s="113"/>
      <c r="AJ220" s="113"/>
      <c r="AK220" s="113"/>
      <c r="AL220" s="113"/>
      <c r="AM220" s="113"/>
      <c r="AN220" s="113"/>
      <c r="AO220" s="113"/>
      <c r="AP220" s="113"/>
      <c r="AQ220" s="113"/>
      <c r="AR220" s="113"/>
      <c r="AS220" s="113"/>
      <c r="AT220" s="113"/>
      <c r="AU220" s="113"/>
      <c r="AV220" s="113"/>
      <c r="AW220" s="113"/>
      <c r="AX220" s="113"/>
      <c r="AY220" s="113"/>
      <c r="AZ220" s="24">
        <f t="shared" ref="AZ220:AZ221" si="29">F220</f>
        <v>0</v>
      </c>
      <c r="BA220" s="24"/>
      <c r="BB220" s="24"/>
      <c r="BC220" s="24"/>
      <c r="BD220" s="144" t="s">
        <v>9</v>
      </c>
      <c r="BE220" s="25" t="s">
        <v>325</v>
      </c>
      <c r="BF220" s="25"/>
      <c r="BG220" s="25"/>
      <c r="BH220" s="25"/>
      <c r="BK220" s="7" t="str">
        <f>IF(BF220="","",BF220)</f>
        <v/>
      </c>
    </row>
    <row r="221" spans="2:63" ht="18" customHeight="1" x14ac:dyDescent="0.25">
      <c r="B221"/>
      <c r="C221"/>
      <c r="D221" s="19"/>
      <c r="E221" s="19" t="s">
        <v>9</v>
      </c>
      <c r="F221" s="146"/>
      <c r="G221" s="146"/>
      <c r="H221" s="146"/>
      <c r="I221" s="146"/>
      <c r="J221" s="146"/>
      <c r="K221" s="146"/>
      <c r="L221" s="146"/>
      <c r="M221" s="146"/>
      <c r="N221" s="149"/>
      <c r="O221" s="149"/>
      <c r="P221" s="149"/>
      <c r="Q221" s="149"/>
      <c r="R221" s="149"/>
      <c r="S221" s="149"/>
      <c r="T221" s="149"/>
      <c r="U221" s="149"/>
      <c r="V221" s="84" t="s">
        <v>512</v>
      </c>
      <c r="W221"/>
      <c r="X221"/>
      <c r="Y221"/>
      <c r="Z221"/>
      <c r="AA221"/>
      <c r="AB221"/>
      <c r="AD221" s="21" t="str">
        <f>IF(AND(F221="",N221=""),"",SUM(IF(COUNTIF(BE221,AZ221)&gt;0,1/COUNTIF(AZ221,AZ221),0),IF(COUNTIF(BF221,BA221)&gt;0,1/COUNTIF(BA221,BA221),0),IF(COUNTIF(BG221,BB221)&gt;0,1/COUNTIF(BB221,BB221),0),IF(COUNTIF(BH221,BC221)&gt;0,1/COUNTIF(BC221,BC221),0)))</f>
        <v/>
      </c>
      <c r="AE221" s="22" t="s">
        <v>5</v>
      </c>
      <c r="AF221" s="23">
        <f>COUNTA(BE221:BH221)</f>
        <v>2</v>
      </c>
      <c r="AG221" s="113"/>
      <c r="AH221" s="113"/>
      <c r="AI221" s="113"/>
      <c r="AJ221" s="113"/>
      <c r="AK221" s="113"/>
      <c r="AL221" s="113"/>
      <c r="AM221" s="113"/>
      <c r="AN221" s="113"/>
      <c r="AO221" s="113"/>
      <c r="AP221" s="113"/>
      <c r="AQ221" s="113"/>
      <c r="AR221" s="113"/>
      <c r="AS221" s="113"/>
      <c r="AT221" s="113"/>
      <c r="AU221" s="113"/>
      <c r="AV221" s="113"/>
      <c r="AW221" s="113"/>
      <c r="AX221" s="113"/>
      <c r="AY221" s="113"/>
      <c r="AZ221" s="34">
        <f t="shared" si="29"/>
        <v>0</v>
      </c>
      <c r="BA221" s="34">
        <f>N221</f>
        <v>0</v>
      </c>
      <c r="BB221" s="34"/>
      <c r="BC221" s="34"/>
      <c r="BD221" s="138" t="s">
        <v>9</v>
      </c>
      <c r="BE221" s="25" t="s">
        <v>510</v>
      </c>
      <c r="BF221" s="25" t="s">
        <v>511</v>
      </c>
      <c r="BG221" s="25"/>
      <c r="BH221" s="25"/>
    </row>
    <row r="222" spans="2:63" ht="18" customHeight="1" x14ac:dyDescent="0.25">
      <c r="B222"/>
      <c r="C222"/>
      <c r="D222" s="19"/>
      <c r="F222" s="84" t="s">
        <v>513</v>
      </c>
      <c r="G222"/>
      <c r="H222"/>
      <c r="I222"/>
      <c r="J222"/>
      <c r="K222"/>
      <c r="L222"/>
      <c r="M222"/>
      <c r="N222"/>
      <c r="O222"/>
      <c r="P222"/>
      <c r="Q222"/>
      <c r="R222"/>
      <c r="S222"/>
      <c r="T222"/>
      <c r="U222"/>
      <c r="V222"/>
      <c r="W222"/>
      <c r="X222"/>
      <c r="Y222"/>
      <c r="Z222"/>
      <c r="AA222"/>
      <c r="AB222"/>
      <c r="BJ222" s="7" t="str">
        <f t="shared" ref="BJ222:BJ223" si="30">IF(BE222="","",BE222)</f>
        <v/>
      </c>
      <c r="BK222" s="7" t="str">
        <f>IF(BF222="","",BF222)</f>
        <v/>
      </c>
    </row>
    <row r="223" spans="2:63" ht="18" customHeight="1" x14ac:dyDescent="0.25">
      <c r="B223"/>
      <c r="C223"/>
      <c r="D223" s="19" t="s">
        <v>19</v>
      </c>
      <c r="E223" s="84" t="s">
        <v>514</v>
      </c>
      <c r="F223"/>
      <c r="G223"/>
      <c r="H223"/>
      <c r="I223"/>
      <c r="J223"/>
      <c r="K223"/>
      <c r="L223"/>
      <c r="M223"/>
      <c r="N223"/>
      <c r="O223"/>
      <c r="P223"/>
      <c r="Q223"/>
      <c r="R223"/>
      <c r="S223"/>
      <c r="T223"/>
      <c r="U223"/>
      <c r="V223"/>
      <c r="W223"/>
      <c r="X223"/>
      <c r="Y223"/>
      <c r="Z223"/>
      <c r="AA223"/>
      <c r="AB223"/>
      <c r="BJ223" s="7" t="str">
        <f t="shared" si="30"/>
        <v/>
      </c>
      <c r="BK223" s="7" t="str">
        <f>IF(BF223="","",BF223)</f>
        <v/>
      </c>
    </row>
    <row r="224" spans="2:63" ht="18" customHeight="1" x14ac:dyDescent="0.25">
      <c r="B224"/>
      <c r="C224"/>
      <c r="D224" s="19"/>
      <c r="E224" s="146"/>
      <c r="F224" s="146"/>
      <c r="G224" s="146"/>
      <c r="H224" s="146"/>
      <c r="I224" s="146"/>
      <c r="J224" s="146"/>
      <c r="K224" s="146"/>
      <c r="L224" s="146"/>
      <c r="M224" s="84" t="s">
        <v>516</v>
      </c>
      <c r="N224" s="84"/>
      <c r="O224" s="84"/>
      <c r="P224" s="84"/>
      <c r="Q224" s="84"/>
      <c r="R224" s="84"/>
      <c r="S224" s="84"/>
      <c r="T224" s="84"/>
      <c r="U224" s="84"/>
      <c r="V224"/>
      <c r="W224"/>
      <c r="X224"/>
      <c r="Y224"/>
      <c r="Z224"/>
      <c r="AA224"/>
      <c r="AB224"/>
      <c r="AD224" s="21" t="str">
        <f>IF(AND(E224=""),"",SUM(IF(COUNTIF(BE224,AZ224)&gt;0,1/COUNTIF(AZ224,AZ224),0),IF(COUNTIF(BF224,BA224)&gt;0,1/COUNTIF(BA224,BA224),0),IF(COUNTIF(BG224,BB224)&gt;0,1/COUNTIF(BB224,BB224),0),IF(COUNTIF(BH224,BC224)&gt;0,1/COUNTIF(BC224,BC224),0)))</f>
        <v/>
      </c>
      <c r="AE224" s="22" t="s">
        <v>5</v>
      </c>
      <c r="AF224" s="23">
        <f t="shared" ref="AF224" si="31">COUNTA(BE224:BH224)</f>
        <v>1</v>
      </c>
      <c r="AG224" s="113"/>
      <c r="AH224" s="113"/>
      <c r="AI224" s="113"/>
      <c r="AJ224" s="113"/>
      <c r="AK224" s="113"/>
      <c r="AL224" s="113"/>
      <c r="AM224" s="113"/>
      <c r="AN224" s="113"/>
      <c r="AO224" s="113"/>
      <c r="AP224" s="113"/>
      <c r="AQ224" s="113"/>
      <c r="AR224" s="113"/>
      <c r="AS224" s="113"/>
      <c r="AT224" s="113"/>
      <c r="AU224" s="113"/>
      <c r="AV224" s="113"/>
      <c r="AW224" s="113"/>
      <c r="AX224" s="113"/>
      <c r="AY224" s="113"/>
      <c r="AZ224" s="34">
        <f>E224</f>
        <v>0</v>
      </c>
      <c r="BA224" s="34"/>
      <c r="BB224" s="34"/>
      <c r="BC224" s="34"/>
      <c r="BD224" s="138" t="s">
        <v>9</v>
      </c>
      <c r="BE224" s="25" t="s">
        <v>515</v>
      </c>
      <c r="BF224" s="25"/>
      <c r="BG224" s="25"/>
      <c r="BH224" s="25"/>
      <c r="BK224" s="7" t="str">
        <f>IF(BF224="","",BF224)</f>
        <v/>
      </c>
    </row>
    <row r="225" spans="2:63" ht="18" customHeight="1" x14ac:dyDescent="0.25">
      <c r="B225"/>
      <c r="C225"/>
      <c r="D225" s="19"/>
      <c r="E225" s="84" t="s">
        <v>518</v>
      </c>
      <c r="F225"/>
      <c r="G225"/>
      <c r="H225"/>
      <c r="I225"/>
      <c r="J225"/>
      <c r="K225"/>
      <c r="L225"/>
      <c r="M225"/>
      <c r="N225"/>
      <c r="O225"/>
      <c r="P225"/>
      <c r="Q225"/>
      <c r="R225"/>
      <c r="S225"/>
      <c r="T225"/>
      <c r="U225"/>
      <c r="V225"/>
      <c r="W225"/>
      <c r="X225"/>
      <c r="Y225"/>
      <c r="Z225"/>
      <c r="AA225"/>
      <c r="AB225"/>
      <c r="BK225" s="7" t="str">
        <f>IF(BF225="","",BF225)</f>
        <v/>
      </c>
    </row>
    <row r="226" spans="2:63" ht="18" customHeight="1" x14ac:dyDescent="0.25">
      <c r="B226"/>
      <c r="C226"/>
      <c r="D226" s="19"/>
      <c r="E226" s="85" t="s">
        <v>433</v>
      </c>
      <c r="F226" s="146"/>
      <c r="G226" s="146"/>
      <c r="H226" s="146"/>
      <c r="I226" s="146"/>
      <c r="J226" s="146"/>
      <c r="K226" s="146"/>
      <c r="L226" s="146"/>
      <c r="M226" s="146"/>
      <c r="N226" s="84" t="s">
        <v>141</v>
      </c>
      <c r="O226"/>
      <c r="P226"/>
      <c r="Q226"/>
      <c r="R226"/>
      <c r="S226"/>
      <c r="T226"/>
      <c r="U226"/>
      <c r="V226"/>
      <c r="W226"/>
      <c r="X226"/>
      <c r="Y226"/>
      <c r="Z226"/>
      <c r="AA226"/>
      <c r="AB226"/>
      <c r="AD226" s="26" t="str">
        <f>IF(F226="","",SUM(IF(COUNTIF(BE226:BE227,AZ226)&gt;0,1/COUNTIF(AZ226:AZ227,AZ226),0),IF(COUNTIF(BF226:BF227,BA226)&gt;0,1/COUNTIF(BA226:BA227,BA226),0),IF(COUNTIF(BG226:BG227,BB226)&gt;0,1/COUNTIF(BB226:BB227,BB226),0),IF(COUNTIF(BH226:BH227,BC226)&gt;0,1/COUNTIF(BC226:BC227,BC226),0)))</f>
        <v/>
      </c>
      <c r="AE226" s="22" t="s">
        <v>5</v>
      </c>
      <c r="AF226" s="23">
        <f t="shared" ref="AF226:AF227" si="32">COUNTA(BE226:BH226)</f>
        <v>1</v>
      </c>
      <c r="AG226" s="113"/>
      <c r="AH226" s="113"/>
      <c r="AI226" s="113"/>
      <c r="AJ226" s="113"/>
      <c r="AK226" s="113"/>
      <c r="AL226" s="113"/>
      <c r="AM226" s="113"/>
      <c r="AN226" s="113"/>
      <c r="AO226" s="113"/>
      <c r="AP226" s="113"/>
      <c r="AQ226" s="113"/>
      <c r="AR226" s="113"/>
      <c r="AS226" s="113"/>
      <c r="AT226" s="113"/>
      <c r="AU226" s="113"/>
      <c r="AV226" s="113"/>
      <c r="AW226" s="113"/>
      <c r="AX226" s="113"/>
      <c r="AY226" s="113"/>
      <c r="AZ226" s="24">
        <f>F226</f>
        <v>0</v>
      </c>
      <c r="BA226" s="24"/>
      <c r="BB226" s="24"/>
      <c r="BC226" s="24"/>
      <c r="BD226" s="144" t="s">
        <v>9</v>
      </c>
      <c r="BE226" s="25" t="s">
        <v>520</v>
      </c>
      <c r="BF226" s="25"/>
      <c r="BG226" s="25"/>
      <c r="BH226" s="25"/>
      <c r="BK226" s="7" t="str">
        <f>IF(BF226="","",BF226)</f>
        <v/>
      </c>
    </row>
    <row r="227" spans="2:63" ht="18" customHeight="1" x14ac:dyDescent="0.25">
      <c r="B227"/>
      <c r="C227"/>
      <c r="D227" s="19"/>
      <c r="E227" s="85" t="s">
        <v>433</v>
      </c>
      <c r="F227" s="146"/>
      <c r="G227" s="146"/>
      <c r="H227" s="146"/>
      <c r="I227" s="146"/>
      <c r="J227" s="146"/>
      <c r="K227" s="146"/>
      <c r="L227" s="146"/>
      <c r="M227" s="146"/>
      <c r="N227" s="84" t="s">
        <v>517</v>
      </c>
      <c r="O227"/>
      <c r="P227"/>
      <c r="Q227"/>
      <c r="R227"/>
      <c r="S227"/>
      <c r="T227"/>
      <c r="U227"/>
      <c r="V227"/>
      <c r="W227"/>
      <c r="X227"/>
      <c r="Y227"/>
      <c r="Z227"/>
      <c r="AA227"/>
      <c r="AB227"/>
      <c r="AD227" s="26" t="str">
        <f>IF(F227="","",SUM(IF(COUNTIF(BE226:BE227,AZ227)&gt;0,1/COUNTIF(AZ226:AZ227,AZ227),0),IF(COUNTIF(BF226:BF227,BA227)&gt;0,1/COUNTIF(BA226:BA227,BA227),0),IF(COUNTIF(BG226:BG227,BB227)&gt;0,1/COUNTIF(BB226:BB227,BB227),0),IF(COUNTIF(BH226:BH227,BC227)&gt;0,1/COUNTIF(BC226:BC227,BC227),0)))</f>
        <v/>
      </c>
      <c r="AE227" s="22" t="s">
        <v>5</v>
      </c>
      <c r="AF227" s="23">
        <f t="shared" si="32"/>
        <v>1</v>
      </c>
      <c r="AG227" s="113"/>
      <c r="AH227" s="113"/>
      <c r="AI227" s="113"/>
      <c r="AJ227" s="113"/>
      <c r="AK227" s="113"/>
      <c r="AL227" s="113"/>
      <c r="AM227" s="113"/>
      <c r="AN227" s="113"/>
      <c r="AO227" s="113"/>
      <c r="AP227" s="113"/>
      <c r="AQ227" s="113"/>
      <c r="AR227" s="113"/>
      <c r="AS227" s="113"/>
      <c r="AT227" s="113"/>
      <c r="AU227" s="113"/>
      <c r="AV227" s="113"/>
      <c r="AW227" s="113"/>
      <c r="AX227" s="113"/>
      <c r="AY227" s="113"/>
      <c r="AZ227" s="24">
        <f>F227</f>
        <v>0</v>
      </c>
      <c r="BA227" s="24"/>
      <c r="BB227" s="24"/>
      <c r="BC227" s="24"/>
      <c r="BD227" s="144" t="s">
        <v>9</v>
      </c>
      <c r="BE227" s="25" t="s">
        <v>521</v>
      </c>
      <c r="BF227" s="25"/>
      <c r="BG227" s="25"/>
      <c r="BH227" s="25"/>
      <c r="BK227" s="7" t="str">
        <f>IF(BF227="","",BF227)</f>
        <v/>
      </c>
    </row>
    <row r="228" spans="2:63" ht="18" customHeight="1" thickBot="1" x14ac:dyDescent="0.3">
      <c r="B228"/>
      <c r="C228"/>
      <c r="D228" s="19"/>
      <c r="E228"/>
      <c r="F228"/>
      <c r="G228"/>
      <c r="H228"/>
      <c r="I228"/>
      <c r="J228"/>
      <c r="K228"/>
      <c r="L228"/>
      <c r="M228"/>
      <c r="N228"/>
      <c r="O228"/>
      <c r="P228"/>
      <c r="Q228"/>
      <c r="R228"/>
      <c r="S228"/>
      <c r="T228"/>
      <c r="U228"/>
      <c r="V228"/>
      <c r="W228"/>
      <c r="X228"/>
      <c r="Y228"/>
      <c r="Z228"/>
      <c r="AA228"/>
      <c r="AB228"/>
      <c r="BK228" s="7" t="str">
        <f>IF(BF228="","",BF228)</f>
        <v/>
      </c>
    </row>
    <row r="229" spans="2:63" ht="18" customHeight="1" thickBot="1" x14ac:dyDescent="0.3">
      <c r="B229"/>
      <c r="C229" s="45" t="str">
        <f>COUNTA($AS$7:AS229)&amp;"."</f>
        <v>12.</v>
      </c>
      <c r="D229" s="148" t="s">
        <v>507</v>
      </c>
      <c r="E229" s="148"/>
      <c r="F229" s="148"/>
      <c r="G229" s="148"/>
      <c r="H229" s="148"/>
      <c r="I229" s="148"/>
      <c r="J229" s="148"/>
      <c r="K229" s="148"/>
      <c r="L229" s="148"/>
      <c r="M229" s="148"/>
      <c r="N229" s="148"/>
      <c r="O229" s="148"/>
      <c r="P229" s="148"/>
      <c r="Q229" s="148"/>
      <c r="R229" s="148"/>
      <c r="S229" s="148"/>
      <c r="T229" s="148"/>
      <c r="U229" s="148"/>
      <c r="V229" s="148"/>
      <c r="W229" s="148"/>
      <c r="X229"/>
      <c r="Y229"/>
      <c r="Z229"/>
      <c r="AA229"/>
      <c r="AB229"/>
      <c r="AS229" s="136" t="s">
        <v>7</v>
      </c>
      <c r="AT229" s="137">
        <f>COUNTA($AS$7:AS229)</f>
        <v>12</v>
      </c>
      <c r="AU229" s="16">
        <f>SUM(AD229:AD239)</f>
        <v>0</v>
      </c>
      <c r="AV229" s="17" t="s">
        <v>5</v>
      </c>
      <c r="AW229" s="18">
        <f>SUM(AF229:AF239)</f>
        <v>9</v>
      </c>
      <c r="AX229" s="116" t="str">
        <f>MID(GK.,FIND("(",GK.,1)+1,(FIND(")",GK.,1)-FIND("(",GK.,1)-1))</f>
        <v>GK8</v>
      </c>
    </row>
    <row r="230" spans="2:63" ht="18" customHeight="1" x14ac:dyDescent="0.25">
      <c r="B230"/>
      <c r="C230"/>
      <c r="D230" s="19" t="s">
        <v>16</v>
      </c>
      <c r="E230" s="146"/>
      <c r="F230" s="146"/>
      <c r="G230" s="146"/>
      <c r="H230" s="146"/>
      <c r="I230" s="146"/>
      <c r="J230" s="146"/>
      <c r="K230" s="146"/>
      <c r="L230" s="146"/>
      <c r="M230" s="84" t="s">
        <v>500</v>
      </c>
      <c r="N230" s="146"/>
      <c r="O230" s="146"/>
      <c r="P230" s="146"/>
      <c r="Q230" s="146"/>
      <c r="R230" s="146"/>
      <c r="S230" s="146"/>
      <c r="T230" s="146"/>
      <c r="U230" s="146"/>
      <c r="V230" s="84"/>
      <c r="W230"/>
      <c r="X230"/>
      <c r="Y230"/>
      <c r="Z230"/>
      <c r="AA230"/>
      <c r="AB230"/>
      <c r="AD230" s="21" t="str">
        <f>IF(AND(E230="",N230=""),"",SUM(IF(COUNTIF(BE230,AZ230)&gt;0,1/COUNTIF(AZ230,AZ230),0),IF(COUNTIF(BF230,BA230)&gt;0,1/COUNTIF(BA230,BA230),0),IF(COUNTIF(BG230,BB230)&gt;0,1/COUNTIF(BB230,BB230),0),IF(COUNTIF(BH230,BC230)&gt;0,1/COUNTIF(BC230,BC230),0)))</f>
        <v/>
      </c>
      <c r="AE230" s="22" t="s">
        <v>5</v>
      </c>
      <c r="AF230" s="23">
        <f>COUNTA(BE230:BH230)</f>
        <v>2</v>
      </c>
      <c r="AG230" s="113"/>
      <c r="AH230" s="113"/>
      <c r="AI230" s="113"/>
      <c r="AJ230" s="113"/>
      <c r="AK230" s="113"/>
      <c r="AL230" s="113"/>
      <c r="AM230" s="113"/>
      <c r="AN230" s="113"/>
      <c r="AO230" s="113"/>
      <c r="AP230" s="113"/>
      <c r="AQ230" s="113"/>
      <c r="AR230" s="113"/>
      <c r="AS230" s="113"/>
      <c r="AT230" s="113"/>
      <c r="AU230" s="113"/>
      <c r="AV230" s="113"/>
      <c r="AW230" s="113"/>
      <c r="AX230" s="113"/>
      <c r="AY230" s="113"/>
      <c r="AZ230" s="34">
        <f>E230</f>
        <v>0</v>
      </c>
      <c r="BA230" s="34">
        <f>N230</f>
        <v>0</v>
      </c>
      <c r="BB230" s="34"/>
      <c r="BC230" s="34"/>
      <c r="BD230" s="138" t="s">
        <v>9</v>
      </c>
      <c r="BE230" s="25" t="s">
        <v>499</v>
      </c>
      <c r="BF230" s="25" t="s">
        <v>112</v>
      </c>
      <c r="BG230" s="25"/>
      <c r="BH230" s="25"/>
    </row>
    <row r="231" spans="2:63" ht="18" customHeight="1" x14ac:dyDescent="0.25">
      <c r="B231"/>
      <c r="C231"/>
      <c r="D231" s="19" t="s">
        <v>18</v>
      </c>
      <c r="E231" s="84" t="s">
        <v>530</v>
      </c>
      <c r="F231"/>
      <c r="G231"/>
      <c r="H231"/>
      <c r="I231"/>
      <c r="J231"/>
      <c r="K231"/>
      <c r="L231"/>
      <c r="M231"/>
      <c r="N231"/>
      <c r="O231"/>
      <c r="P231"/>
      <c r="Q231"/>
      <c r="R231"/>
      <c r="S231"/>
      <c r="T231"/>
      <c r="U231"/>
      <c r="V231"/>
      <c r="W231"/>
      <c r="X231"/>
      <c r="Y231"/>
      <c r="Z231"/>
      <c r="AA231"/>
      <c r="AB231"/>
      <c r="BK231" s="7" t="str">
        <f t="shared" ref="BK231:BK233" si="33">IF(BF231="","",BF231)</f>
        <v/>
      </c>
    </row>
    <row r="232" spans="2:63" ht="18" customHeight="1" x14ac:dyDescent="0.25">
      <c r="B232"/>
      <c r="C232"/>
      <c r="D232" s="19"/>
      <c r="E232" s="19" t="s">
        <v>9</v>
      </c>
      <c r="F232" s="146"/>
      <c r="G232" s="146"/>
      <c r="H232" s="146"/>
      <c r="I232" s="146"/>
      <c r="J232" s="146"/>
      <c r="K232" s="146"/>
      <c r="L232" s="146"/>
      <c r="M232" s="146"/>
      <c r="N232" s="84" t="s">
        <v>141</v>
      </c>
      <c r="O232"/>
      <c r="P232"/>
      <c r="Q232"/>
      <c r="R232"/>
      <c r="S232"/>
      <c r="T232"/>
      <c r="U232"/>
      <c r="V232"/>
      <c r="W232"/>
      <c r="X232"/>
      <c r="Y232"/>
      <c r="Z232"/>
      <c r="AA232"/>
      <c r="AB232"/>
      <c r="AD232" s="26" t="str">
        <f>IF(F232="","",SUM(IF(COUNTIF(BE232:BE233,AZ232)&gt;0,1/COUNTIF(AZ232:AZ233,AZ232),0),IF(COUNTIF(BF232:BF233,BA232)&gt;0,1/COUNTIF(BA232:BA233,BA232),0),IF(COUNTIF(BG232:BG233,BB232)&gt;0,1/COUNTIF(BB232:BB233,BB232),0),IF(COUNTIF(BH232:BH233,BC232)&gt;0,1/COUNTIF(BC232:BC233,BC232),0)))</f>
        <v/>
      </c>
      <c r="AE232" s="22" t="s">
        <v>5</v>
      </c>
      <c r="AF232" s="23">
        <f>COUNTA(BE232:BH232)</f>
        <v>1</v>
      </c>
      <c r="AG232" s="113"/>
      <c r="AH232" s="113"/>
      <c r="AI232" s="113"/>
      <c r="AJ232" s="113"/>
      <c r="AK232" s="113"/>
      <c r="AL232" s="113"/>
      <c r="AM232" s="113"/>
      <c r="AN232" s="113"/>
      <c r="AO232" s="113"/>
      <c r="AP232" s="113"/>
      <c r="AQ232" s="113"/>
      <c r="AR232" s="113"/>
      <c r="AS232" s="113"/>
      <c r="AT232" s="113"/>
      <c r="AU232" s="113"/>
      <c r="AV232" s="113"/>
      <c r="AW232" s="113"/>
      <c r="AX232" s="113"/>
      <c r="AY232" s="113"/>
      <c r="AZ232" s="24">
        <f>F232</f>
        <v>0</v>
      </c>
      <c r="BA232" s="24"/>
      <c r="BB232" s="24"/>
      <c r="BC232" s="24"/>
      <c r="BD232" s="144" t="s">
        <v>9</v>
      </c>
      <c r="BE232" s="25" t="s">
        <v>314</v>
      </c>
      <c r="BF232" s="25"/>
      <c r="BG232" s="25"/>
      <c r="BH232" s="25"/>
      <c r="BK232" s="7" t="str">
        <f t="shared" si="33"/>
        <v/>
      </c>
    </row>
    <row r="233" spans="2:63" ht="18" customHeight="1" x14ac:dyDescent="0.25">
      <c r="B233"/>
      <c r="C233"/>
      <c r="D233" s="19"/>
      <c r="E233" s="19" t="s">
        <v>9</v>
      </c>
      <c r="F233" s="146"/>
      <c r="G233" s="146"/>
      <c r="H233" s="146"/>
      <c r="I233" s="146"/>
      <c r="J233" s="146"/>
      <c r="K233" s="146"/>
      <c r="L233" s="146"/>
      <c r="M233" s="146"/>
      <c r="N233" s="84"/>
      <c r="O233"/>
      <c r="P233"/>
      <c r="Q233"/>
      <c r="R233"/>
      <c r="S233"/>
      <c r="T233"/>
      <c r="U233"/>
      <c r="V233"/>
      <c r="W233"/>
      <c r="X233"/>
      <c r="Y233"/>
      <c r="Z233"/>
      <c r="AA233"/>
      <c r="AB233"/>
      <c r="AD233" s="26" t="str">
        <f>IF(F233="","",SUM(IF(COUNTIF(BE232:BE233,AZ233)&gt;0,1/COUNTIF(AZ232:AZ233,AZ233),0),IF(COUNTIF(BF232:BF233,BA233)&gt;0,1/COUNTIF(BA232:BA233,BA233),0),IF(COUNTIF(BG232:BG233,BB233)&gt;0,1/COUNTIF(BB232:BB233,BB233),0),IF(COUNTIF(BH232:BH233,BC233)&gt;0,1/COUNTIF(BC232:BC233,BC233),0)))</f>
        <v/>
      </c>
      <c r="AE233" s="22" t="s">
        <v>5</v>
      </c>
      <c r="AF233" s="23">
        <f t="shared" ref="AF233" si="34">COUNTA(BE233:BH233)</f>
        <v>1</v>
      </c>
      <c r="AG233" s="113"/>
      <c r="AH233" s="113"/>
      <c r="AI233" s="113"/>
      <c r="AJ233" s="113"/>
      <c r="AK233" s="113"/>
      <c r="AL233" s="113"/>
      <c r="AM233" s="113"/>
      <c r="AN233" s="113"/>
      <c r="AO233" s="113"/>
      <c r="AP233" s="113"/>
      <c r="AQ233" s="113"/>
      <c r="AR233" s="113"/>
      <c r="AS233" s="113"/>
      <c r="AT233" s="113"/>
      <c r="AU233" s="113"/>
      <c r="AV233" s="113"/>
      <c r="AW233" s="113"/>
      <c r="AX233" s="113"/>
      <c r="AY233" s="113"/>
      <c r="AZ233" s="24">
        <f t="shared" ref="AZ233" si="35">F233</f>
        <v>0</v>
      </c>
      <c r="BA233" s="24"/>
      <c r="BB233" s="24"/>
      <c r="BC233" s="24"/>
      <c r="BD233" s="144" t="s">
        <v>9</v>
      </c>
      <c r="BE233" s="25" t="s">
        <v>318</v>
      </c>
      <c r="BF233" s="25"/>
      <c r="BG233" s="25"/>
      <c r="BH233" s="25"/>
      <c r="BK233" s="7" t="str">
        <f t="shared" si="33"/>
        <v/>
      </c>
    </row>
    <row r="234" spans="2:63" ht="18" customHeight="1" x14ac:dyDescent="0.25">
      <c r="B234"/>
      <c r="C234"/>
      <c r="D234" s="19"/>
      <c r="E234" s="84" t="s">
        <v>501</v>
      </c>
      <c r="F234"/>
      <c r="G234"/>
      <c r="H234"/>
      <c r="I234"/>
      <c r="J234"/>
      <c r="K234"/>
      <c r="L234"/>
      <c r="M234"/>
      <c r="N234"/>
      <c r="O234"/>
      <c r="P234"/>
      <c r="Q234"/>
      <c r="R234"/>
      <c r="S234"/>
      <c r="T234"/>
      <c r="U234"/>
      <c r="V234"/>
      <c r="W234"/>
      <c r="X234"/>
      <c r="Y234"/>
      <c r="Z234"/>
      <c r="AA234"/>
      <c r="AB234"/>
      <c r="BK234" s="7" t="str">
        <f t="shared" ref="BK234:BK239" si="36">IF(BF234="","",BF234)</f>
        <v/>
      </c>
    </row>
    <row r="235" spans="2:63" ht="18" customHeight="1" x14ac:dyDescent="0.25">
      <c r="B235"/>
      <c r="C235"/>
      <c r="D235" s="19"/>
      <c r="E235" s="146"/>
      <c r="F235" s="146"/>
      <c r="G235" s="146"/>
      <c r="H235" s="146"/>
      <c r="I235" s="146"/>
      <c r="J235" s="146"/>
      <c r="K235" s="146"/>
      <c r="L235" s="146"/>
      <c r="M235" s="149"/>
      <c r="N235" s="149"/>
      <c r="O235" s="149"/>
      <c r="P235" s="149"/>
      <c r="Q235" s="149"/>
      <c r="R235" s="149"/>
      <c r="S235" s="149"/>
      <c r="T235" s="149"/>
      <c r="U235" s="84" t="s">
        <v>504</v>
      </c>
      <c r="V235"/>
      <c r="W235"/>
      <c r="X235"/>
      <c r="Y235"/>
      <c r="Z235"/>
      <c r="AA235"/>
      <c r="AB235"/>
      <c r="AD235" s="21" t="str">
        <f>IF(AND(E235="",M235=""),"",SUM(IF(COUNTIF(BE235,AZ235)&gt;0,1/COUNTIF(AZ235,AZ235),0),IF(COUNTIF(BF235,BA235)&gt;0,1/COUNTIF(BA235,BA235),0),IF(COUNTIF(BG235,BB235)&gt;0,1/COUNTIF(BB235,BB235),0),IF(COUNTIF(BH235,BC235)&gt;0,1/COUNTIF(BC235,BC235),0)))</f>
        <v/>
      </c>
      <c r="AE235" s="22" t="s">
        <v>5</v>
      </c>
      <c r="AF235" s="23">
        <f>COUNTA(BE235:BH235)</f>
        <v>2</v>
      </c>
      <c r="AG235" s="113"/>
      <c r="AH235" s="113"/>
      <c r="AI235" s="113"/>
      <c r="AJ235" s="113"/>
      <c r="AK235" s="113"/>
      <c r="AL235" s="113"/>
      <c r="AM235" s="113"/>
      <c r="AN235" s="113"/>
      <c r="AO235" s="113"/>
      <c r="AP235" s="113"/>
      <c r="AQ235" s="113"/>
      <c r="AR235" s="113"/>
      <c r="AS235" s="113"/>
      <c r="AT235" s="113"/>
      <c r="AU235" s="113"/>
      <c r="AV235" s="113"/>
      <c r="AW235" s="113"/>
      <c r="AX235" s="113"/>
      <c r="AY235" s="113"/>
      <c r="AZ235" s="34">
        <f>E235</f>
        <v>0</v>
      </c>
      <c r="BA235" s="34">
        <f>M235</f>
        <v>0</v>
      </c>
      <c r="BB235" s="34"/>
      <c r="BC235" s="34"/>
      <c r="BD235" s="138" t="s">
        <v>9</v>
      </c>
      <c r="BE235" s="25" t="s">
        <v>503</v>
      </c>
      <c r="BF235" s="25" t="s">
        <v>502</v>
      </c>
      <c r="BG235" s="25"/>
      <c r="BH235" s="25"/>
    </row>
    <row r="236" spans="2:63" ht="18" customHeight="1" x14ac:dyDescent="0.25">
      <c r="B236"/>
      <c r="C236"/>
      <c r="D236" s="19"/>
      <c r="E236" s="146"/>
      <c r="F236" s="146"/>
      <c r="G236" s="146"/>
      <c r="H236" s="146"/>
      <c r="I236" s="146"/>
      <c r="J236" s="146"/>
      <c r="K236" s="146"/>
      <c r="L236" s="146"/>
      <c r="M236" s="149"/>
      <c r="N236" s="149"/>
      <c r="O236" s="149"/>
      <c r="P236" s="149"/>
      <c r="Q236" s="149"/>
      <c r="R236" s="149"/>
      <c r="S236" s="149"/>
      <c r="T236" s="149"/>
      <c r="U236" s="84" t="s">
        <v>531</v>
      </c>
      <c r="V236"/>
      <c r="W236"/>
      <c r="X236"/>
      <c r="Y236"/>
      <c r="Z236"/>
      <c r="AA236"/>
      <c r="AB236"/>
      <c r="AD236" s="21" t="str">
        <f>IF(AND(E236="",M236=""),"",SUM(IF(COUNTIF(BE236,AZ236)&gt;0,1/COUNTIF(AZ236,AZ236),0),IF(COUNTIF(BF236,BA236)&gt;0,1/COUNTIF(BA236,BA236),0),IF(COUNTIF(BG236,BB236)&gt;0,1/COUNTIF(BB236,BB236),0),IF(COUNTIF(BH236,BC236)&gt;0,1/COUNTIF(BC236,BC236),0)))</f>
        <v/>
      </c>
      <c r="AE236" s="22" t="s">
        <v>5</v>
      </c>
      <c r="AF236" s="23">
        <f>COUNTA(BE236:BH236)</f>
        <v>2</v>
      </c>
      <c r="AG236" s="113"/>
      <c r="AH236" s="113"/>
      <c r="AI236" s="113"/>
      <c r="AJ236" s="113"/>
      <c r="AK236" s="113"/>
      <c r="AL236" s="113"/>
      <c r="AM236" s="113"/>
      <c r="AN236" s="113"/>
      <c r="AO236" s="113"/>
      <c r="AP236" s="113"/>
      <c r="AQ236" s="113"/>
      <c r="AR236" s="113"/>
      <c r="AS236" s="113"/>
      <c r="AT236" s="113"/>
      <c r="AU236" s="113"/>
      <c r="AV236" s="113"/>
      <c r="AW236" s="113"/>
      <c r="AX236" s="113"/>
      <c r="AY236" s="113"/>
      <c r="AZ236" s="34">
        <f>E236</f>
        <v>0</v>
      </c>
      <c r="BA236" s="34">
        <f>M236</f>
        <v>0</v>
      </c>
      <c r="BB236" s="34"/>
      <c r="BC236" s="34"/>
      <c r="BD236" s="138" t="s">
        <v>9</v>
      </c>
      <c r="BE236" s="25" t="s">
        <v>505</v>
      </c>
      <c r="BF236" s="25" t="s">
        <v>37</v>
      </c>
      <c r="BG236" s="25"/>
      <c r="BH236" s="25"/>
    </row>
    <row r="237" spans="2:63" ht="18" customHeight="1" x14ac:dyDescent="0.25">
      <c r="B237"/>
      <c r="C237"/>
      <c r="D237" s="19"/>
      <c r="E237" s="84" t="s">
        <v>532</v>
      </c>
      <c r="F237"/>
      <c r="G237"/>
      <c r="H237"/>
      <c r="I237"/>
      <c r="J237"/>
      <c r="K237"/>
      <c r="L237"/>
      <c r="M237"/>
      <c r="N237"/>
      <c r="O237"/>
      <c r="P237"/>
      <c r="Q237"/>
      <c r="R237"/>
      <c r="S237"/>
      <c r="T237"/>
      <c r="U237"/>
      <c r="V237"/>
      <c r="W237"/>
      <c r="X237"/>
      <c r="Y237"/>
      <c r="Z237"/>
      <c r="AA237"/>
      <c r="AB237"/>
      <c r="BK237" s="7" t="str">
        <f t="shared" si="36"/>
        <v/>
      </c>
    </row>
    <row r="238" spans="2:63" ht="18" customHeight="1" x14ac:dyDescent="0.25">
      <c r="B238"/>
      <c r="C238"/>
      <c r="D238" s="19" t="s">
        <v>19</v>
      </c>
      <c r="E238" s="84" t="s">
        <v>506</v>
      </c>
      <c r="F238"/>
      <c r="G238"/>
      <c r="H238"/>
      <c r="I238"/>
      <c r="J238"/>
      <c r="K238"/>
      <c r="L238"/>
      <c r="M238"/>
      <c r="N238"/>
      <c r="O238"/>
      <c r="P238"/>
      <c r="Q238"/>
      <c r="R238"/>
      <c r="S238"/>
      <c r="T238"/>
      <c r="U238"/>
      <c r="V238"/>
      <c r="W238"/>
      <c r="X238"/>
      <c r="Y238"/>
      <c r="Z238"/>
      <c r="AA238"/>
      <c r="AB238"/>
      <c r="BK238" s="7" t="str">
        <f t="shared" si="36"/>
        <v/>
      </c>
    </row>
    <row r="239" spans="2:63" ht="18" customHeight="1" x14ac:dyDescent="0.25">
      <c r="B239"/>
      <c r="C239"/>
      <c r="D239" s="19"/>
      <c r="E239" s="146"/>
      <c r="F239" s="146"/>
      <c r="G239" s="146"/>
      <c r="H239" s="146"/>
      <c r="I239" s="146"/>
      <c r="J239" s="146"/>
      <c r="K239" s="146"/>
      <c r="L239" s="146"/>
      <c r="M239" s="84"/>
      <c r="N239" s="84"/>
      <c r="O239" s="84"/>
      <c r="P239" s="84"/>
      <c r="Q239" s="84"/>
      <c r="R239" s="84"/>
      <c r="S239" s="84"/>
      <c r="T239" s="84"/>
      <c r="U239" s="84"/>
      <c r="V239"/>
      <c r="W239"/>
      <c r="X239"/>
      <c r="Y239"/>
      <c r="Z239"/>
      <c r="AA239"/>
      <c r="AB239"/>
      <c r="AD239" s="21" t="str">
        <f>IF(AND(E239=""),"",SUM(IF(COUNTIF(BE239,AZ239)&gt;0,1/COUNTIF(AZ239,AZ239),0),IF(COUNTIF(BF239,BA239)&gt;0,1/COUNTIF(BA239,BA239),0),IF(COUNTIF(BG239,BB239)&gt;0,1/COUNTIF(BB239,BB239),0),IF(COUNTIF(BH239,BC239)&gt;0,1/COUNTIF(BC239,BC239),0)))</f>
        <v/>
      </c>
      <c r="AE239" s="22" t="s">
        <v>5</v>
      </c>
      <c r="AF239" s="23">
        <f t="shared" ref="AF239" si="37">COUNTA(BE239:BH239)</f>
        <v>1</v>
      </c>
      <c r="AG239" s="113"/>
      <c r="AH239" s="113"/>
      <c r="AI239" s="113"/>
      <c r="AJ239" s="113"/>
      <c r="AK239" s="113"/>
      <c r="AL239" s="113"/>
      <c r="AM239" s="113"/>
      <c r="AN239" s="113"/>
      <c r="AO239" s="113"/>
      <c r="AP239" s="113"/>
      <c r="AQ239" s="113"/>
      <c r="AR239" s="113"/>
      <c r="AS239" s="113"/>
      <c r="AT239" s="113"/>
      <c r="AU239" s="113"/>
      <c r="AV239" s="113"/>
      <c r="AW239" s="113"/>
      <c r="AX239" s="113"/>
      <c r="AY239" s="113"/>
      <c r="AZ239" s="34">
        <f>E239</f>
        <v>0</v>
      </c>
      <c r="BA239" s="34"/>
      <c r="BB239" s="34"/>
      <c r="BC239" s="34"/>
      <c r="BD239" s="138" t="s">
        <v>9</v>
      </c>
      <c r="BE239" s="25" t="s">
        <v>356</v>
      </c>
      <c r="BF239" s="25"/>
      <c r="BG239" s="25"/>
      <c r="BH239" s="25"/>
      <c r="BK239" s="7" t="str">
        <f t="shared" si="36"/>
        <v/>
      </c>
    </row>
    <row r="240" spans="2:63" ht="39.950000000000003" customHeight="1" x14ac:dyDescent="0.25">
      <c r="D240" s="112"/>
    </row>
    <row r="241" spans="1:60" ht="20.100000000000001" customHeight="1" thickBot="1" x14ac:dyDescent="0.3">
      <c r="A241" s="1"/>
      <c r="B241"/>
      <c r="C241" s="27" t="s">
        <v>174</v>
      </c>
      <c r="D241" s="27"/>
      <c r="E241" s="27"/>
      <c r="F241" s="27"/>
      <c r="G241" s="27"/>
      <c r="H241" s="27"/>
      <c r="I241" s="27"/>
      <c r="J241" s="27"/>
      <c r="K241" s="27"/>
      <c r="L241" s="28"/>
      <c r="M241" s="28"/>
      <c r="N241" s="28"/>
      <c r="O241" s="28"/>
      <c r="P241" s="28"/>
      <c r="Q241" s="28"/>
      <c r="R241" s="28"/>
      <c r="S241" s="28"/>
      <c r="T241" s="28"/>
      <c r="U241" s="28"/>
      <c r="V241" s="28"/>
      <c r="W241" s="28"/>
      <c r="X241" s="28"/>
      <c r="Y241" s="28"/>
      <c r="Z241" s="28"/>
      <c r="AA241" s="28"/>
      <c r="AB241" s="29" t="s">
        <v>11</v>
      </c>
      <c r="AD241" s="14" t="s">
        <v>4</v>
      </c>
      <c r="AE241" s="15" t="s">
        <v>5</v>
      </c>
      <c r="AF241" s="14" t="s">
        <v>6</v>
      </c>
      <c r="AU241" s="134">
        <f>COLUMNS($C$5:AU5)</f>
        <v>45</v>
      </c>
      <c r="AV241" s="134"/>
      <c r="AW241" s="134">
        <f>COLUMNS($C$5:AW5)</f>
        <v>47</v>
      </c>
      <c r="AX241" s="134">
        <f>SPI_gPKTE+1</f>
        <v>48</v>
      </c>
      <c r="AZ241" s="131"/>
      <c r="BA241" s="131"/>
      <c r="BB241" s="131"/>
      <c r="BC241" s="131"/>
      <c r="BD241" s="132"/>
      <c r="BE241" s="135">
        <v>1</v>
      </c>
      <c r="BF241" s="135">
        <v>2</v>
      </c>
      <c r="BG241" s="135">
        <v>3</v>
      </c>
      <c r="BH241" s="135">
        <v>4</v>
      </c>
    </row>
    <row r="242" spans="1:60" ht="9.9499999999999993" customHeight="1" x14ac:dyDescent="0.25">
      <c r="A242" s="1"/>
      <c r="B242"/>
      <c r="C242"/>
      <c r="D242"/>
      <c r="E242"/>
      <c r="F242"/>
      <c r="G242"/>
      <c r="H242"/>
      <c r="I242"/>
      <c r="J242"/>
      <c r="K242"/>
      <c r="L242"/>
      <c r="M242"/>
      <c r="N242"/>
      <c r="O242"/>
      <c r="P242"/>
      <c r="Q242"/>
      <c r="R242"/>
      <c r="S242"/>
      <c r="T242"/>
      <c r="U242"/>
      <c r="V242"/>
      <c r="W242"/>
      <c r="X242"/>
      <c r="Y242"/>
      <c r="Z242"/>
      <c r="AA242"/>
      <c r="AB242"/>
    </row>
    <row r="243" spans="1:60" ht="84" customHeight="1" x14ac:dyDescent="0.25">
      <c r="B243"/>
      <c r="C243" s="158" t="s">
        <v>113</v>
      </c>
      <c r="D243" s="158"/>
      <c r="E243" s="158"/>
      <c r="F243" s="158"/>
      <c r="G243" s="158"/>
      <c r="H243" s="158"/>
      <c r="I243" s="158"/>
      <c r="J243" s="158"/>
      <c r="K243" s="158"/>
      <c r="L243" s="158"/>
      <c r="M243" s="158"/>
      <c r="N243" s="158"/>
      <c r="O243" s="158"/>
      <c r="P243" s="158"/>
      <c r="Q243" s="158"/>
      <c r="R243" s="158"/>
      <c r="S243" s="158"/>
      <c r="T243" s="158"/>
      <c r="U243" s="158"/>
      <c r="V243" s="158"/>
      <c r="W243" s="158"/>
      <c r="X243" s="158"/>
      <c r="Y243" s="158"/>
      <c r="Z243" s="158"/>
      <c r="AA243" s="158"/>
      <c r="AB243" s="158"/>
    </row>
    <row r="244" spans="1:60" ht="18" customHeight="1" x14ac:dyDescent="0.25">
      <c r="B244"/>
      <c r="C244" s="156" t="s">
        <v>24</v>
      </c>
      <c r="D244" s="156"/>
      <c r="E244" s="156"/>
      <c r="F244" s="156"/>
      <c r="G244" s="156"/>
      <c r="H244" s="156"/>
      <c r="I244" s="156"/>
      <c r="J244" s="156"/>
      <c r="K244" s="156"/>
      <c r="L244" s="156"/>
      <c r="M244" s="156"/>
      <c r="N244" s="156"/>
      <c r="O244" s="156"/>
      <c r="P244" s="156"/>
      <c r="Q244" s="156"/>
      <c r="R244" s="156"/>
      <c r="S244" s="156"/>
      <c r="T244" s="156"/>
      <c r="U244" s="156"/>
      <c r="V244" s="156"/>
      <c r="W244" s="156"/>
      <c r="X244" s="156"/>
      <c r="Y244" s="156"/>
      <c r="Z244" s="156"/>
      <c r="AA244" s="156"/>
      <c r="AB244"/>
    </row>
    <row r="245" spans="1:60" ht="36" customHeight="1" thickBot="1" x14ac:dyDescent="0.3">
      <c r="B245"/>
      <c r="C245" s="155" t="s">
        <v>29</v>
      </c>
      <c r="D245" s="155"/>
      <c r="E245" s="155"/>
      <c r="F245" s="155"/>
      <c r="G245" s="155"/>
      <c r="H245" s="155"/>
      <c r="I245" s="155"/>
      <c r="J245" s="155"/>
      <c r="K245" s="155"/>
      <c r="L245" s="155"/>
      <c r="M245" s="155"/>
      <c r="N245" s="155"/>
      <c r="O245" s="155"/>
      <c r="P245" s="155"/>
      <c r="Q245" s="155"/>
      <c r="R245" s="155"/>
      <c r="S245" s="155"/>
      <c r="T245" s="155"/>
      <c r="U245" s="155"/>
      <c r="V245" s="155"/>
      <c r="W245" s="155"/>
      <c r="X245" s="155"/>
      <c r="Y245" s="155"/>
      <c r="Z245" s="155"/>
      <c r="AA245" s="155"/>
      <c r="AB245" s="155"/>
    </row>
    <row r="246" spans="1:60" ht="18" customHeight="1" thickBot="1" x14ac:dyDescent="0.3">
      <c r="B246"/>
      <c r="C246" s="45" t="str">
        <f>COUNTA($AS$7:AS246)&amp;"."</f>
        <v>13.</v>
      </c>
      <c r="D246" s="148" t="s">
        <v>114</v>
      </c>
      <c r="E246" s="148"/>
      <c r="F246" s="148"/>
      <c r="G246" s="148"/>
      <c r="H246" s="148"/>
      <c r="I246" s="148"/>
      <c r="J246" s="148"/>
      <c r="K246" s="148"/>
      <c r="L246" s="148"/>
      <c r="M246" s="148"/>
      <c r="N246" s="148"/>
      <c r="O246" s="148"/>
      <c r="P246" s="148"/>
      <c r="Q246" s="148"/>
      <c r="R246" s="148"/>
      <c r="S246" s="148"/>
      <c r="T246" s="148"/>
      <c r="U246" s="148"/>
      <c r="V246" s="148"/>
      <c r="W246" s="148"/>
      <c r="X246" s="148"/>
      <c r="Y246" s="148"/>
      <c r="Z246" s="148"/>
      <c r="AA246" s="148"/>
      <c r="AB246" s="148"/>
      <c r="AS246" s="136" t="s">
        <v>7</v>
      </c>
      <c r="AT246" s="137">
        <f>COUNTA($AS$7:AS246)</f>
        <v>13</v>
      </c>
      <c r="AU246" s="16">
        <f>SUM(AD246:AD255)</f>
        <v>0</v>
      </c>
      <c r="AV246" s="17" t="s">
        <v>5</v>
      </c>
      <c r="AW246" s="18">
        <f>SUM(AF246:AF255)</f>
        <v>8</v>
      </c>
      <c r="AX246" s="120" t="str">
        <f>MID(EK,FIND("(",EK,1)+1,(FIND(")",EK,1)-FIND("(",EK,1)-1))</f>
        <v>EK6</v>
      </c>
    </row>
    <row r="247" spans="1:60" s="113" customFormat="1" ht="18" customHeight="1" x14ac:dyDescent="0.25">
      <c r="A247" s="20"/>
      <c r="B247" s="20"/>
      <c r="C247" s="20"/>
      <c r="D247" s="19" t="s">
        <v>9</v>
      </c>
      <c r="E247" s="159"/>
      <c r="F247" s="159"/>
      <c r="G247" s="159"/>
      <c r="H247" s="159"/>
      <c r="I247" s="159"/>
      <c r="J247" s="157"/>
      <c r="K247" s="157"/>
      <c r="L247" s="157"/>
      <c r="M247" s="157"/>
      <c r="N247" s="157"/>
      <c r="O247" s="157"/>
      <c r="P247" s="157"/>
      <c r="Q247" s="157"/>
      <c r="R247" s="157"/>
      <c r="S247" s="157"/>
      <c r="T247" s="157"/>
      <c r="U247" s="20"/>
      <c r="V247" s="20"/>
      <c r="W247" s="8"/>
      <c r="X247" s="8"/>
      <c r="Y247" s="8"/>
      <c r="Z247" s="8"/>
      <c r="AA247" s="8"/>
      <c r="AB247" s="20"/>
      <c r="AD247" s="21" t="str">
        <f>IF(AND(E247="",J247=""),"",SUM(IF(COUNTIF(BE247,AZ247)&gt;0,1/COUNTIF(AZ247,AZ247),0),IF(COUNTIF(BF247,BA247)&gt;0,1/COUNTIF(BA247,BA247),0),IF(COUNTIF(BG247,BB247)&gt;0,1/COUNTIF(BB247,BB247),0),IF(COUNTIF(BH247,BC247)&gt;0,1/COUNTIF(BC247,BC247),0)))</f>
        <v/>
      </c>
      <c r="AE247" s="22" t="s">
        <v>5</v>
      </c>
      <c r="AF247" s="23">
        <f>COUNTA(BE247:BH247)</f>
        <v>2</v>
      </c>
      <c r="AZ247" s="34">
        <f>E247</f>
        <v>0</v>
      </c>
      <c r="BA247" s="34">
        <f>J247</f>
        <v>0</v>
      </c>
      <c r="BB247" s="34"/>
      <c r="BC247" s="34"/>
      <c r="BD247" s="138" t="s">
        <v>9</v>
      </c>
      <c r="BE247" s="25" t="s">
        <v>243</v>
      </c>
      <c r="BF247" s="25" t="s">
        <v>26</v>
      </c>
      <c r="BG247" s="25"/>
      <c r="BH247" s="25"/>
    </row>
    <row r="248" spans="1:60" s="31" customFormat="1" ht="18" customHeight="1" x14ac:dyDescent="0.25">
      <c r="A248" s="8"/>
      <c r="B248" s="8"/>
      <c r="C248" s="8"/>
      <c r="D248" s="19"/>
      <c r="E248" s="92" t="s">
        <v>534</v>
      </c>
      <c r="F248" s="8"/>
      <c r="G248" s="8"/>
      <c r="H248" s="8"/>
      <c r="I248" s="8"/>
      <c r="J248" s="8"/>
      <c r="K248" s="8"/>
      <c r="L248" s="8"/>
      <c r="M248" s="8"/>
      <c r="N248" s="8"/>
      <c r="O248" s="8"/>
      <c r="P248" s="8"/>
      <c r="Q248" s="8"/>
      <c r="R248" s="8"/>
      <c r="S248" s="8"/>
      <c r="T248" s="8"/>
      <c r="U248" s="8"/>
      <c r="V248" s="8"/>
      <c r="W248" s="8"/>
      <c r="X248" s="8"/>
      <c r="Y248" s="8"/>
      <c r="Z248" s="8"/>
      <c r="AA248" s="8"/>
      <c r="AB248" s="8"/>
    </row>
    <row r="249" spans="1:60" s="113" customFormat="1" ht="18" customHeight="1" x14ac:dyDescent="0.25">
      <c r="A249" s="20"/>
      <c r="B249" s="20"/>
      <c r="C249" s="20"/>
      <c r="D249" s="19"/>
      <c r="E249" s="147"/>
      <c r="F249" s="147"/>
      <c r="G249" s="147"/>
      <c r="H249" s="147"/>
      <c r="I249" s="147"/>
      <c r="J249" s="147"/>
      <c r="K249" s="147"/>
      <c r="L249" s="147"/>
      <c r="M249" s="147"/>
      <c r="N249" s="147"/>
      <c r="O249" s="147"/>
      <c r="P249" s="92" t="s">
        <v>535</v>
      </c>
      <c r="Q249" s="8"/>
      <c r="R249" s="8"/>
      <c r="S249" s="8"/>
      <c r="T249" s="8"/>
      <c r="U249" s="20"/>
      <c r="V249" s="8"/>
      <c r="W249" s="8"/>
      <c r="X249" s="8"/>
      <c r="Y249" s="8"/>
      <c r="Z249" s="8"/>
      <c r="AA249" s="8"/>
      <c r="AB249" s="8"/>
      <c r="AD249" s="21" t="str">
        <f>IF(E249="","",SUM(IF(COUNTIF(BE249,AZ249)&gt;0,1/COUNTIF(AZ249,AZ249),0),IF(COUNTIF(BF249,BA249)&gt;0,1/COUNTIF(BA249,BA249),0),IF(COUNTIF(BG249,BB249)&gt;0,1/COUNTIF(BB249,BB249),0),IF(COUNTIF(BH249,BC249)&gt;0,1/COUNTIF(BC249,BC249),0)))</f>
        <v/>
      </c>
      <c r="AE249" s="22" t="s">
        <v>5</v>
      </c>
      <c r="AF249" s="23">
        <f>COUNTA(BE249:BH249)</f>
        <v>1</v>
      </c>
      <c r="AZ249" s="34">
        <f>E249</f>
        <v>0</v>
      </c>
      <c r="BA249" s="34"/>
      <c r="BB249" s="34"/>
      <c r="BC249" s="34"/>
      <c r="BD249" s="138" t="s">
        <v>9</v>
      </c>
      <c r="BE249" s="25" t="s">
        <v>31</v>
      </c>
      <c r="BF249" s="25"/>
      <c r="BG249" s="25"/>
      <c r="BH249" s="25"/>
    </row>
    <row r="250" spans="1:60" s="31" customFormat="1" ht="18" customHeight="1" x14ac:dyDescent="0.25">
      <c r="A250" s="8"/>
      <c r="B250" s="8"/>
      <c r="C250" s="8"/>
      <c r="D250" s="19"/>
      <c r="E250" s="92" t="s">
        <v>536</v>
      </c>
      <c r="F250" s="8"/>
      <c r="G250" s="8"/>
      <c r="H250" s="8"/>
      <c r="I250" s="8"/>
      <c r="J250" s="8"/>
      <c r="K250" s="8"/>
      <c r="L250" s="8"/>
      <c r="M250" s="8"/>
      <c r="N250" s="8"/>
      <c r="O250" s="8"/>
      <c r="P250" s="8"/>
      <c r="Q250" s="8"/>
      <c r="R250" s="8"/>
      <c r="S250" s="8"/>
      <c r="T250" s="8"/>
      <c r="U250" s="8"/>
      <c r="V250" s="8"/>
      <c r="W250" s="8"/>
      <c r="X250" s="8"/>
      <c r="Y250" s="8"/>
      <c r="Z250" s="8"/>
      <c r="AA250" s="8"/>
      <c r="AB250" s="8"/>
    </row>
    <row r="251" spans="1:60" s="113" customFormat="1" ht="18" customHeight="1" x14ac:dyDescent="0.25">
      <c r="A251" s="20"/>
      <c r="B251" s="20"/>
      <c r="C251" s="20"/>
      <c r="D251" s="19"/>
      <c r="E251" s="147"/>
      <c r="F251" s="147"/>
      <c r="G251" s="147"/>
      <c r="H251" s="147"/>
      <c r="I251" s="147"/>
      <c r="J251" s="147"/>
      <c r="K251" s="147"/>
      <c r="L251" s="147"/>
      <c r="M251" s="147"/>
      <c r="N251" s="147"/>
      <c r="O251" s="147"/>
      <c r="P251" s="92" t="s">
        <v>535</v>
      </c>
      <c r="Q251" s="8"/>
      <c r="R251" s="8"/>
      <c r="S251" s="8"/>
      <c r="T251" s="8"/>
      <c r="U251" s="20"/>
      <c r="V251" s="8"/>
      <c r="W251" s="8"/>
      <c r="X251" s="8"/>
      <c r="Y251" s="8"/>
      <c r="Z251" s="8"/>
      <c r="AA251" s="8"/>
      <c r="AB251" s="8"/>
      <c r="AD251" s="21" t="str">
        <f>IF(E251="","",SUM(IF(COUNTIF(BE251,AZ251)&gt;0,1/COUNTIF(AZ251,AZ251),0),IF(COUNTIF(BF251,BA251)&gt;0,1/COUNTIF(BA251,BA251),0),IF(COUNTIF(BG251,BB251)&gt;0,1/COUNTIF(BB251,BB251),0),IF(COUNTIF(BH251,BC251)&gt;0,1/COUNTIF(BC251,BC251),0)))</f>
        <v/>
      </c>
      <c r="AE251" s="22" t="s">
        <v>5</v>
      </c>
      <c r="AF251" s="23">
        <f>COUNTA(BE251:BH251)</f>
        <v>1</v>
      </c>
      <c r="AZ251" s="34">
        <f>E251</f>
        <v>0</v>
      </c>
      <c r="BA251" s="34"/>
      <c r="BB251" s="34"/>
      <c r="BC251" s="34"/>
      <c r="BD251" s="138" t="s">
        <v>9</v>
      </c>
      <c r="BE251" s="25" t="s">
        <v>25</v>
      </c>
      <c r="BF251" s="25"/>
      <c r="BG251" s="25"/>
      <c r="BH251" s="25"/>
    </row>
    <row r="252" spans="1:60" s="31" customFormat="1" ht="18" customHeight="1" x14ac:dyDescent="0.25">
      <c r="A252" s="8"/>
      <c r="B252" s="8"/>
      <c r="C252" s="8"/>
      <c r="D252" s="19"/>
      <c r="E252" s="92" t="s">
        <v>537</v>
      </c>
      <c r="F252" s="8"/>
      <c r="G252" s="8"/>
      <c r="H252" s="8"/>
      <c r="I252" s="8"/>
      <c r="J252" s="8"/>
      <c r="K252" s="8"/>
      <c r="L252" s="8"/>
      <c r="M252" s="8"/>
      <c r="N252" s="8"/>
      <c r="O252" s="8"/>
      <c r="P252" s="8"/>
      <c r="Q252" s="8"/>
      <c r="R252" s="8"/>
      <c r="S252" s="8"/>
      <c r="T252" s="8"/>
      <c r="U252" s="8"/>
      <c r="V252" s="8"/>
      <c r="W252" s="8"/>
      <c r="X252" s="8"/>
      <c r="Y252" s="8"/>
      <c r="Z252" s="8"/>
      <c r="AA252" s="8"/>
      <c r="AB252" s="8"/>
      <c r="BD252" s="139"/>
    </row>
    <row r="253" spans="1:60" s="113" customFormat="1" ht="18" customHeight="1" x14ac:dyDescent="0.25">
      <c r="A253" s="20"/>
      <c r="B253" s="20"/>
      <c r="C253" s="20"/>
      <c r="D253" s="19" t="s">
        <v>9</v>
      </c>
      <c r="E253" s="159"/>
      <c r="F253" s="159"/>
      <c r="G253" s="159"/>
      <c r="H253" s="159"/>
      <c r="I253" s="159"/>
      <c r="J253" s="157"/>
      <c r="K253" s="157"/>
      <c r="L253" s="157"/>
      <c r="M253" s="157"/>
      <c r="N253" s="157"/>
      <c r="O253" s="157"/>
      <c r="P253" s="157"/>
      <c r="Q253" s="157"/>
      <c r="R253" s="157"/>
      <c r="S253" s="157"/>
      <c r="T253" s="157"/>
      <c r="U253" s="92" t="s">
        <v>535</v>
      </c>
      <c r="V253" s="20"/>
      <c r="W253" s="8"/>
      <c r="X253" s="8"/>
      <c r="Y253" s="8"/>
      <c r="Z253" s="8"/>
      <c r="AA253" s="8"/>
      <c r="AB253" s="20"/>
      <c r="AD253" s="21" t="str">
        <f>IF(AND(E253="",J253=""),"",SUM(IF(COUNTIF(BE253,AZ253)&gt;0,1/COUNTIF(AZ253,AZ253),0),IF(COUNTIF(BF253,BA253)&gt;0,1/COUNTIF(BA253,BA253),0),IF(COUNTIF(BG253,BB253)&gt;0,1/COUNTIF(BB253,BB253),0),IF(COUNTIF(BH253,BC253)&gt;0,1/COUNTIF(BC253,BC253),0)))</f>
        <v/>
      </c>
      <c r="AE253" s="22" t="s">
        <v>5</v>
      </c>
      <c r="AF253" s="23">
        <f>COUNTA(BE253:BH253)</f>
        <v>2</v>
      </c>
      <c r="AZ253" s="34">
        <f>E253</f>
        <v>0</v>
      </c>
      <c r="BA253" s="34">
        <f>J253</f>
        <v>0</v>
      </c>
      <c r="BB253" s="34"/>
      <c r="BC253" s="34"/>
      <c r="BD253" s="138" t="s">
        <v>9</v>
      </c>
      <c r="BE253" s="25" t="s">
        <v>243</v>
      </c>
      <c r="BF253" s="25" t="s">
        <v>27</v>
      </c>
      <c r="BG253" s="25"/>
      <c r="BH253" s="25"/>
    </row>
    <row r="254" spans="1:60" s="31" customFormat="1" ht="18" customHeight="1" x14ac:dyDescent="0.25">
      <c r="A254" s="8"/>
      <c r="B254" s="8"/>
      <c r="C254" s="8"/>
      <c r="D254" s="19"/>
      <c r="E254" s="92" t="s">
        <v>538</v>
      </c>
      <c r="F254" s="8"/>
      <c r="G254" s="8"/>
      <c r="H254" s="8"/>
      <c r="I254" s="8"/>
      <c r="J254" s="8"/>
      <c r="K254" s="8"/>
      <c r="L254" s="8"/>
      <c r="M254" s="8"/>
      <c r="N254" s="8"/>
      <c r="O254" s="8"/>
      <c r="P254" s="8"/>
      <c r="Q254" s="8"/>
      <c r="R254" s="8"/>
      <c r="S254" s="8"/>
      <c r="T254" s="8"/>
      <c r="U254" s="8"/>
      <c r="V254" s="8"/>
      <c r="W254" s="8"/>
      <c r="X254" s="8"/>
      <c r="Y254" s="8"/>
      <c r="Z254" s="8"/>
      <c r="AA254" s="8"/>
      <c r="AB254" s="8"/>
      <c r="BD254" s="139"/>
    </row>
    <row r="255" spans="1:60" s="113" customFormat="1" ht="18" customHeight="1" x14ac:dyDescent="0.25">
      <c r="A255" s="20"/>
      <c r="B255" s="20"/>
      <c r="C255" s="20"/>
      <c r="D255" s="19" t="s">
        <v>9</v>
      </c>
      <c r="E255" s="159"/>
      <c r="F255" s="159"/>
      <c r="G255" s="159"/>
      <c r="H255" s="159"/>
      <c r="I255" s="159"/>
      <c r="J255" s="157"/>
      <c r="K255" s="157"/>
      <c r="L255" s="157"/>
      <c r="M255" s="157"/>
      <c r="N255" s="157"/>
      <c r="O255" s="157"/>
      <c r="P255" s="157"/>
      <c r="Q255" s="157"/>
      <c r="R255" s="157"/>
      <c r="S255" s="157"/>
      <c r="T255" s="157"/>
      <c r="U255" s="92" t="s">
        <v>535</v>
      </c>
      <c r="V255" s="20"/>
      <c r="W255" s="8"/>
      <c r="X255" s="8"/>
      <c r="Y255" s="8"/>
      <c r="Z255" s="8"/>
      <c r="AA255" s="8"/>
      <c r="AB255" s="20"/>
      <c r="AD255" s="21" t="str">
        <f>IF(AND(E255="",J255=""),"",SUM(IF(COUNTIF(BE255,AZ255)&gt;0,1/COUNTIF(AZ255,AZ255),0),IF(COUNTIF(BF255,BA255)&gt;0,1/COUNTIF(BA255,BA255),0),IF(COUNTIF(BG255,BB255)&gt;0,1/COUNTIF(BB255,BB255),0),IF(COUNTIF(BH255,BC255)&gt;0,1/COUNTIF(BC255,BC255),0)))</f>
        <v/>
      </c>
      <c r="AE255" s="22" t="s">
        <v>5</v>
      </c>
      <c r="AF255" s="23">
        <f>COUNTA(BE255:BH255)</f>
        <v>2</v>
      </c>
      <c r="AZ255" s="34">
        <f>E255</f>
        <v>0</v>
      </c>
      <c r="BA255" s="34">
        <f>J255</f>
        <v>0</v>
      </c>
      <c r="BB255" s="34"/>
      <c r="BC255" s="34"/>
      <c r="BD255" s="138" t="s">
        <v>9</v>
      </c>
      <c r="BE255" s="25" t="s">
        <v>243</v>
      </c>
      <c r="BF255" s="25" t="s">
        <v>28</v>
      </c>
      <c r="BG255" s="25"/>
      <c r="BH255" s="25"/>
    </row>
    <row r="256" spans="1:60" s="31" customFormat="1" ht="18" customHeight="1" x14ac:dyDescent="0.25">
      <c r="A256" s="8"/>
      <c r="B256" s="8"/>
      <c r="C256" s="8"/>
      <c r="D256" s="19"/>
      <c r="E256" s="92" t="s">
        <v>539</v>
      </c>
      <c r="F256" s="8"/>
      <c r="G256" s="8"/>
      <c r="H256" s="8"/>
      <c r="I256" s="8"/>
      <c r="J256" s="8"/>
      <c r="K256" s="8"/>
      <c r="L256" s="8"/>
      <c r="M256" s="8"/>
      <c r="N256" s="8"/>
      <c r="O256" s="8"/>
      <c r="P256" s="8"/>
      <c r="Q256" s="8"/>
      <c r="R256" s="8"/>
      <c r="S256" s="8"/>
      <c r="T256" s="8"/>
      <c r="U256" s="8"/>
      <c r="V256" s="8"/>
      <c r="W256" s="8"/>
      <c r="X256" s="8"/>
      <c r="Y256" s="8"/>
      <c r="Z256" s="8"/>
      <c r="AA256" s="8"/>
      <c r="AB256" s="8"/>
      <c r="BD256" s="139"/>
    </row>
    <row r="257" spans="1:60" s="113" customFormat="1" ht="18" customHeight="1" thickBot="1" x14ac:dyDescent="0.3">
      <c r="A257" s="20"/>
      <c r="B257" s="20"/>
      <c r="C257" s="20"/>
      <c r="D257" s="19"/>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BD257" s="132"/>
    </row>
    <row r="258" spans="1:60" ht="42" customHeight="1" thickBot="1" x14ac:dyDescent="0.3">
      <c r="B258"/>
      <c r="C258" s="45" t="str">
        <f>COUNTA($AS$7:AS258)&amp;"."</f>
        <v>14.</v>
      </c>
      <c r="D258" s="148" t="s">
        <v>176</v>
      </c>
      <c r="E258" s="148"/>
      <c r="F258" s="148"/>
      <c r="G258" s="148"/>
      <c r="H258" s="148"/>
      <c r="I258" s="148"/>
      <c r="J258" s="148"/>
      <c r="K258" s="148"/>
      <c r="L258" s="148"/>
      <c r="M258" s="148"/>
      <c r="N258" s="148"/>
      <c r="O258" s="148"/>
      <c r="P258" s="148"/>
      <c r="Q258" s="148"/>
      <c r="R258" s="148"/>
      <c r="S258" s="148"/>
      <c r="T258" s="148"/>
      <c r="U258" s="148"/>
      <c r="V258" s="148"/>
      <c r="W258" s="148"/>
      <c r="X258" s="148"/>
      <c r="Y258" s="148"/>
      <c r="Z258" s="148"/>
      <c r="AA258" s="148"/>
      <c r="AB258" s="148"/>
      <c r="AD258" s="26" t="str">
        <f>IF(COUNTIF(AZ260:BA268,"x")=0,"",SUM(IF(AND(BE260="x",AZ260=BE260),1,0),IF(AND(BE262="x",AZ262=BE262),1,0),IF(AND(BE264="x",AZ264=BE264),1,0),IF(AND(BE266="x",AZ266=BE266),1,0),IF(AND(BE268="x",AZ268=BE268),1,0),IF(AND(BF260="x",BA260=BF260),1,0),IF(AND(BF262="x",BA262=BF262),1,0),IF(AND(BF264="x",BA264=BF264),1,0),IF(AND(BF266="x",BA266=BF266),1,0),IF(AND(BF268="x",BA268=BF268),1,0))-(IF(COUNTIF(AZ260:BA268,"x")&gt;AF258,COUNTIF(AZ260:BA268,"x")-AF258,0)))</f>
        <v/>
      </c>
      <c r="AE258" s="22" t="s">
        <v>5</v>
      </c>
      <c r="AF258" s="23">
        <v>5</v>
      </c>
      <c r="AS258" s="136" t="s">
        <v>7</v>
      </c>
      <c r="AT258" s="137">
        <f>COUNTA($AS$7:AS258)</f>
        <v>14</v>
      </c>
      <c r="AU258" s="16">
        <f>SUM(AD258:AD269)</f>
        <v>0</v>
      </c>
      <c r="AV258" s="17" t="s">
        <v>5</v>
      </c>
      <c r="AW258" s="18">
        <f>SUM(AF258:AF269)</f>
        <v>5</v>
      </c>
      <c r="AX258" s="120" t="str">
        <f>MID(EK,FIND("(",EK,1)+1,(FIND(")",EK,1)-FIND("(",EK,1)-1))</f>
        <v>EK6</v>
      </c>
    </row>
    <row r="259" spans="1:60" ht="12" customHeight="1" x14ac:dyDescent="0.25">
      <c r="B259"/>
      <c r="C259"/>
      <c r="D259" s="19"/>
      <c r="E259"/>
      <c r="F259"/>
      <c r="G259"/>
      <c r="H259"/>
      <c r="I259"/>
      <c r="J259"/>
      <c r="K259"/>
      <c r="L259"/>
      <c r="M259"/>
      <c r="N259"/>
      <c r="O259"/>
      <c r="P259"/>
      <c r="Q259"/>
      <c r="R259"/>
      <c r="S259"/>
      <c r="T259"/>
      <c r="U259"/>
      <c r="V259"/>
      <c r="W259"/>
      <c r="X259"/>
      <c r="Y259"/>
      <c r="Z259" s="72" t="s">
        <v>115</v>
      </c>
      <c r="AA259" s="40"/>
      <c r="AB259" s="73" t="s">
        <v>7</v>
      </c>
    </row>
    <row r="260" spans="1:60" ht="18" customHeight="1" x14ac:dyDescent="0.25">
      <c r="B260"/>
      <c r="C260"/>
      <c r="D260" s="155" t="s">
        <v>119</v>
      </c>
      <c r="E260" s="155"/>
      <c r="F260" s="155"/>
      <c r="G260" s="155"/>
      <c r="H260" s="155"/>
      <c r="I260" s="155"/>
      <c r="J260" s="155"/>
      <c r="K260" s="155"/>
      <c r="L260" s="155"/>
      <c r="M260" s="155"/>
      <c r="N260" s="155"/>
      <c r="O260" s="155"/>
      <c r="P260" s="155"/>
      <c r="Q260" s="155"/>
      <c r="R260" s="155"/>
      <c r="S260" s="155"/>
      <c r="T260" s="155"/>
      <c r="U260" s="155"/>
      <c r="V260" s="155"/>
      <c r="W260" s="155"/>
      <c r="X260" s="155"/>
      <c r="Y260"/>
      <c r="Z260" s="71"/>
      <c r="AA260" s="53"/>
      <c r="AB260" s="71"/>
      <c r="AZ260" s="56">
        <f>Z260</f>
        <v>0</v>
      </c>
      <c r="BA260" s="56">
        <f>AB260</f>
        <v>0</v>
      </c>
      <c r="BB260" s="56"/>
      <c r="BC260" s="56"/>
      <c r="BD260" s="138" t="s">
        <v>9</v>
      </c>
      <c r="BE260" s="57">
        <v>0</v>
      </c>
      <c r="BF260" s="57" t="s">
        <v>117</v>
      </c>
      <c r="BG260" s="57"/>
      <c r="BH260" s="57"/>
    </row>
    <row r="261" spans="1:60" ht="2.1" customHeight="1" x14ac:dyDescent="0.25">
      <c r="B261"/>
      <c r="C261"/>
      <c r="D261" s="155"/>
      <c r="E261" s="155"/>
      <c r="F261" s="155"/>
      <c r="G261" s="155"/>
      <c r="H261" s="155"/>
      <c r="I261" s="155"/>
      <c r="J261" s="155"/>
      <c r="K261" s="155"/>
      <c r="L261" s="155"/>
      <c r="M261" s="155"/>
      <c r="N261" s="155"/>
      <c r="O261" s="155"/>
      <c r="P261" s="155"/>
      <c r="Q261" s="155"/>
      <c r="R261" s="155"/>
      <c r="S261" s="155"/>
      <c r="T261" s="155"/>
      <c r="U261" s="155"/>
      <c r="V261" s="155"/>
      <c r="W261" s="155"/>
      <c r="X261" s="155"/>
      <c r="Y261"/>
      <c r="Z261" s="53"/>
      <c r="AA261" s="53"/>
      <c r="AB261" s="53"/>
      <c r="BD261" s="7"/>
    </row>
    <row r="262" spans="1:60" ht="18" customHeight="1" x14ac:dyDescent="0.25">
      <c r="B262"/>
      <c r="C262"/>
      <c r="D262" s="155" t="s">
        <v>120</v>
      </c>
      <c r="E262" s="155"/>
      <c r="F262" s="155"/>
      <c r="G262" s="155"/>
      <c r="H262" s="155"/>
      <c r="I262" s="155"/>
      <c r="J262" s="155"/>
      <c r="K262" s="155"/>
      <c r="L262" s="155"/>
      <c r="M262" s="155"/>
      <c r="N262" s="155"/>
      <c r="O262" s="155"/>
      <c r="P262" s="155"/>
      <c r="Q262" s="155"/>
      <c r="R262" s="155"/>
      <c r="S262" s="155"/>
      <c r="T262" s="155"/>
      <c r="U262" s="155"/>
      <c r="V262" s="155"/>
      <c r="W262" s="155"/>
      <c r="X262" s="155"/>
      <c r="Y262"/>
      <c r="Z262" s="71"/>
      <c r="AA262" s="53"/>
      <c r="AB262" s="71"/>
      <c r="AZ262" s="56">
        <f>Z262</f>
        <v>0</v>
      </c>
      <c r="BA262" s="56">
        <f>AB262</f>
        <v>0</v>
      </c>
      <c r="BB262" s="56"/>
      <c r="BC262" s="56"/>
      <c r="BD262" s="138" t="s">
        <v>9</v>
      </c>
      <c r="BE262" s="57" t="s">
        <v>117</v>
      </c>
      <c r="BF262" s="57">
        <v>0</v>
      </c>
      <c r="BG262" s="57"/>
      <c r="BH262" s="57"/>
    </row>
    <row r="263" spans="1:60" ht="12" customHeight="1" x14ac:dyDescent="0.25">
      <c r="B263"/>
      <c r="C263"/>
      <c r="D263" s="155"/>
      <c r="E263" s="155"/>
      <c r="F263" s="155"/>
      <c r="G263" s="155"/>
      <c r="H263" s="155"/>
      <c r="I263" s="155"/>
      <c r="J263" s="155"/>
      <c r="K263" s="155"/>
      <c r="L263" s="155"/>
      <c r="M263" s="155"/>
      <c r="N263" s="155"/>
      <c r="O263" s="155"/>
      <c r="P263" s="155"/>
      <c r="Q263" s="155"/>
      <c r="R263" s="155"/>
      <c r="S263" s="155"/>
      <c r="T263" s="155"/>
      <c r="U263" s="155"/>
      <c r="V263" s="155"/>
      <c r="W263" s="155"/>
      <c r="X263" s="155"/>
      <c r="Y263"/>
      <c r="Z263" s="53"/>
      <c r="AA263" s="53"/>
      <c r="AB263" s="53"/>
      <c r="BD263" s="7"/>
    </row>
    <row r="264" spans="1:60" ht="18" customHeight="1" x14ac:dyDescent="0.25">
      <c r="B264"/>
      <c r="C264"/>
      <c r="D264" s="155" t="s">
        <v>118</v>
      </c>
      <c r="E264" s="155"/>
      <c r="F264" s="155"/>
      <c r="G264" s="155"/>
      <c r="H264" s="155"/>
      <c r="I264" s="155"/>
      <c r="J264" s="155"/>
      <c r="K264" s="155"/>
      <c r="L264" s="155"/>
      <c r="M264" s="155"/>
      <c r="N264" s="155"/>
      <c r="O264" s="155"/>
      <c r="P264" s="155"/>
      <c r="Q264" s="155"/>
      <c r="R264" s="155"/>
      <c r="S264" s="155"/>
      <c r="T264" s="155"/>
      <c r="U264" s="155"/>
      <c r="V264" s="155"/>
      <c r="W264" s="155"/>
      <c r="X264" s="155"/>
      <c r="Y264"/>
      <c r="Z264" s="71"/>
      <c r="AA264" s="53"/>
      <c r="AB264" s="71"/>
      <c r="AZ264" s="56">
        <f>Z264</f>
        <v>0</v>
      </c>
      <c r="BA264" s="56">
        <f>AB264</f>
        <v>0</v>
      </c>
      <c r="BB264" s="56"/>
      <c r="BC264" s="56"/>
      <c r="BD264" s="138" t="s">
        <v>9</v>
      </c>
      <c r="BE264" s="57" t="s">
        <v>117</v>
      </c>
      <c r="BF264" s="57">
        <v>0</v>
      </c>
      <c r="BG264" s="57"/>
      <c r="BH264" s="57"/>
    </row>
    <row r="265" spans="1:60" ht="12" customHeight="1" x14ac:dyDescent="0.25">
      <c r="B265"/>
      <c r="C265"/>
      <c r="D265" s="155"/>
      <c r="E265" s="155"/>
      <c r="F265" s="155"/>
      <c r="G265" s="155"/>
      <c r="H265" s="155"/>
      <c r="I265" s="155"/>
      <c r="J265" s="155"/>
      <c r="K265" s="155"/>
      <c r="L265" s="155"/>
      <c r="M265" s="155"/>
      <c r="N265" s="155"/>
      <c r="O265" s="155"/>
      <c r="P265" s="155"/>
      <c r="Q265" s="155"/>
      <c r="R265" s="155"/>
      <c r="S265" s="155"/>
      <c r="T265" s="155"/>
      <c r="U265" s="155"/>
      <c r="V265" s="155"/>
      <c r="W265" s="155"/>
      <c r="X265" s="155"/>
      <c r="Y265"/>
      <c r="Z265" s="53"/>
      <c r="AA265" s="53"/>
      <c r="AB265" s="53"/>
      <c r="BD265" s="7"/>
    </row>
    <row r="266" spans="1:60" ht="18" customHeight="1" x14ac:dyDescent="0.25">
      <c r="B266"/>
      <c r="C266"/>
      <c r="D266" s="155" t="s">
        <v>121</v>
      </c>
      <c r="E266" s="155"/>
      <c r="F266" s="155"/>
      <c r="G266" s="155"/>
      <c r="H266" s="155"/>
      <c r="I266" s="155"/>
      <c r="J266" s="155"/>
      <c r="K266" s="155"/>
      <c r="L266" s="155"/>
      <c r="M266" s="155"/>
      <c r="N266" s="155"/>
      <c r="O266" s="155"/>
      <c r="P266" s="155"/>
      <c r="Q266" s="155"/>
      <c r="R266" s="155"/>
      <c r="S266" s="155"/>
      <c r="T266" s="155"/>
      <c r="U266" s="155"/>
      <c r="V266" s="155"/>
      <c r="W266" s="155"/>
      <c r="X266" s="155"/>
      <c r="Y266"/>
      <c r="Z266" s="71"/>
      <c r="AA266" s="53"/>
      <c r="AB266" s="71"/>
      <c r="AZ266" s="56">
        <f>Z266</f>
        <v>0</v>
      </c>
      <c r="BA266" s="56">
        <f>AB266</f>
        <v>0</v>
      </c>
      <c r="BB266" s="56"/>
      <c r="BC266" s="56"/>
      <c r="BD266" s="138" t="s">
        <v>9</v>
      </c>
      <c r="BE266" s="57">
        <v>0</v>
      </c>
      <c r="BF266" s="57" t="s">
        <v>117</v>
      </c>
      <c r="BG266" s="57"/>
      <c r="BH266" s="57"/>
    </row>
    <row r="267" spans="1:60" ht="12" customHeight="1" x14ac:dyDescent="0.25">
      <c r="B267"/>
      <c r="C267"/>
      <c r="D267" s="155"/>
      <c r="E267" s="155"/>
      <c r="F267" s="155"/>
      <c r="G267" s="155"/>
      <c r="H267" s="155"/>
      <c r="I267" s="155"/>
      <c r="J267" s="155"/>
      <c r="K267" s="155"/>
      <c r="L267" s="155"/>
      <c r="M267" s="155"/>
      <c r="N267" s="155"/>
      <c r="O267" s="155"/>
      <c r="P267" s="155"/>
      <c r="Q267" s="155"/>
      <c r="R267" s="155"/>
      <c r="S267" s="155"/>
      <c r="T267" s="155"/>
      <c r="U267" s="155"/>
      <c r="V267" s="155"/>
      <c r="W267" s="155"/>
      <c r="X267" s="155"/>
      <c r="Y267"/>
      <c r="Z267" s="53"/>
      <c r="AA267" s="53"/>
      <c r="AB267" s="53"/>
      <c r="BD267" s="7"/>
    </row>
    <row r="268" spans="1:60" ht="18" customHeight="1" x14ac:dyDescent="0.25">
      <c r="B268"/>
      <c r="C268"/>
      <c r="D268" s="155" t="s">
        <v>122</v>
      </c>
      <c r="E268" s="155"/>
      <c r="F268" s="155"/>
      <c r="G268" s="155"/>
      <c r="H268" s="155"/>
      <c r="I268" s="155"/>
      <c r="J268" s="155"/>
      <c r="K268" s="155"/>
      <c r="L268" s="155"/>
      <c r="M268" s="155"/>
      <c r="N268" s="155"/>
      <c r="O268" s="155"/>
      <c r="P268" s="155"/>
      <c r="Q268" s="155"/>
      <c r="R268" s="155"/>
      <c r="S268" s="155"/>
      <c r="T268" s="155"/>
      <c r="U268" s="155"/>
      <c r="V268" s="155"/>
      <c r="W268" s="155"/>
      <c r="X268" s="155"/>
      <c r="Y268"/>
      <c r="Z268" s="71"/>
      <c r="AA268" s="53"/>
      <c r="AB268" s="71"/>
      <c r="AZ268" s="56">
        <f>Z268</f>
        <v>0</v>
      </c>
      <c r="BA268" s="56">
        <f>AB268</f>
        <v>0</v>
      </c>
      <c r="BB268" s="56"/>
      <c r="BC268" s="56"/>
      <c r="BD268" s="138" t="s">
        <v>9</v>
      </c>
      <c r="BE268" s="57" t="s">
        <v>117</v>
      </c>
      <c r="BF268" s="57">
        <v>0</v>
      </c>
      <c r="BG268" s="57"/>
      <c r="BH268" s="57"/>
    </row>
    <row r="269" spans="1:60" ht="12" customHeight="1" x14ac:dyDescent="0.25">
      <c r="B269"/>
      <c r="C269"/>
      <c r="D269" s="155"/>
      <c r="E269" s="155"/>
      <c r="F269" s="155"/>
      <c r="G269" s="155"/>
      <c r="H269" s="155"/>
      <c r="I269" s="155"/>
      <c r="J269" s="155"/>
      <c r="K269" s="155"/>
      <c r="L269" s="155"/>
      <c r="M269" s="155"/>
      <c r="N269" s="155"/>
      <c r="O269" s="155"/>
      <c r="P269" s="155"/>
      <c r="Q269" s="155"/>
      <c r="R269" s="155"/>
      <c r="S269" s="155"/>
      <c r="T269" s="155"/>
      <c r="U269" s="155"/>
      <c r="V269" s="155"/>
      <c r="W269" s="155"/>
      <c r="X269" s="155"/>
      <c r="Y269"/>
      <c r="Z269"/>
      <c r="AA269"/>
      <c r="AB269"/>
    </row>
    <row r="270" spans="1:60" ht="18" customHeight="1" x14ac:dyDescent="0.25">
      <c r="B270"/>
      <c r="C270"/>
      <c r="D270" s="19"/>
      <c r="E270"/>
      <c r="F270"/>
      <c r="G270"/>
      <c r="H270"/>
      <c r="I270"/>
      <c r="J270"/>
      <c r="K270"/>
      <c r="L270"/>
      <c r="M270"/>
      <c r="N270"/>
      <c r="O270"/>
      <c r="P270"/>
      <c r="Q270"/>
      <c r="R270"/>
      <c r="S270"/>
      <c r="T270"/>
      <c r="U270"/>
      <c r="V270"/>
      <c r="W270"/>
      <c r="X270"/>
      <c r="Y270"/>
      <c r="Z270"/>
      <c r="AA270"/>
      <c r="AB270"/>
    </row>
    <row r="271" spans="1:60" ht="18" customHeight="1" x14ac:dyDescent="0.25">
      <c r="B271"/>
      <c r="C271" s="156" t="s">
        <v>79</v>
      </c>
      <c r="D271" s="156"/>
      <c r="E271" s="156"/>
      <c r="F271" s="156"/>
      <c r="G271" s="156"/>
      <c r="H271" s="156"/>
      <c r="I271" s="156"/>
      <c r="J271" s="156"/>
      <c r="K271" s="156"/>
      <c r="L271" s="156"/>
      <c r="M271" s="156"/>
      <c r="N271" s="156"/>
      <c r="O271" s="156"/>
      <c r="P271" s="156"/>
      <c r="Q271" s="156"/>
      <c r="R271" s="156"/>
      <c r="S271" s="156"/>
      <c r="T271" s="156"/>
      <c r="U271" s="156"/>
      <c r="V271" s="156"/>
      <c r="W271" s="156"/>
      <c r="X271" s="156"/>
      <c r="Y271" s="156"/>
      <c r="Z271" s="156"/>
      <c r="AA271" s="156"/>
      <c r="AB271"/>
    </row>
    <row r="272" spans="1:60" ht="18" customHeight="1" thickBot="1" x14ac:dyDescent="0.3">
      <c r="B272"/>
      <c r="C272" s="155" t="s">
        <v>80</v>
      </c>
      <c r="D272" s="155"/>
      <c r="E272" s="155"/>
      <c r="F272" s="155"/>
      <c r="G272" s="155"/>
      <c r="H272" s="155"/>
      <c r="I272" s="155"/>
      <c r="J272" s="155"/>
      <c r="K272" s="155"/>
      <c r="L272" s="155"/>
      <c r="M272" s="155"/>
      <c r="N272" s="155"/>
      <c r="O272" s="155"/>
      <c r="P272" s="155"/>
      <c r="Q272" s="155"/>
      <c r="R272" s="155"/>
      <c r="S272" s="155"/>
      <c r="T272" s="155"/>
      <c r="U272" s="155"/>
      <c r="V272" s="155"/>
      <c r="W272" s="155"/>
      <c r="X272" s="155"/>
      <c r="Y272" s="155"/>
      <c r="Z272" s="155"/>
      <c r="AA272" s="155"/>
      <c r="AB272" s="155"/>
    </row>
    <row r="273" spans="2:60" ht="18" customHeight="1" thickBot="1" x14ac:dyDescent="0.3">
      <c r="B273"/>
      <c r="C273" s="45" t="str">
        <f>COUNTA($AS$7:AS273)&amp;"."</f>
        <v>15.</v>
      </c>
      <c r="D273" s="148" t="s">
        <v>81</v>
      </c>
      <c r="E273" s="148"/>
      <c r="F273" s="148"/>
      <c r="G273" s="148"/>
      <c r="H273" s="148"/>
      <c r="I273" s="148"/>
      <c r="J273" s="148"/>
      <c r="K273" s="148"/>
      <c r="L273" s="148"/>
      <c r="M273" s="148"/>
      <c r="N273" s="148"/>
      <c r="O273" s="148"/>
      <c r="P273" s="148"/>
      <c r="Q273" s="148"/>
      <c r="R273" s="148"/>
      <c r="S273" s="148"/>
      <c r="T273" s="148"/>
      <c r="U273" s="148"/>
      <c r="V273" s="148"/>
      <c r="W273" s="148"/>
      <c r="X273" s="148"/>
      <c r="Y273" s="148"/>
      <c r="Z273" s="148"/>
      <c r="AA273" s="148"/>
      <c r="AB273" s="148"/>
      <c r="AS273" s="136" t="s">
        <v>7</v>
      </c>
      <c r="AT273" s="137">
        <f>COUNTA($AS$7:AS273)</f>
        <v>15</v>
      </c>
      <c r="AU273" s="16">
        <f>SUM(AD273:AD276)</f>
        <v>0</v>
      </c>
      <c r="AV273" s="17" t="s">
        <v>5</v>
      </c>
      <c r="AW273" s="18">
        <f>SUM(AF273:AF276)</f>
        <v>3</v>
      </c>
      <c r="AX273" s="120" t="str">
        <f>MID(EK,FIND("(",EK,1)+1,(FIND(")",EK,1)-FIND("(",EK,1)-1))</f>
        <v>EK6</v>
      </c>
    </row>
    <row r="274" spans="2:60" ht="18" customHeight="1" x14ac:dyDescent="0.25">
      <c r="B274"/>
      <c r="C274"/>
      <c r="D274" s="92" t="s">
        <v>16</v>
      </c>
      <c r="E274" s="147"/>
      <c r="F274" s="147"/>
      <c r="G274" s="147"/>
      <c r="H274" s="147"/>
      <c r="I274" s="147"/>
      <c r="J274" s="147"/>
      <c r="K274" s="147"/>
      <c r="L274" s="147"/>
      <c r="M274" s="147"/>
      <c r="N274" s="147"/>
      <c r="O274" s="147"/>
      <c r="P274" s="147"/>
      <c r="Q274" s="147"/>
      <c r="R274" s="147"/>
      <c r="S274"/>
      <c r="T274"/>
      <c r="U274"/>
      <c r="V274"/>
      <c r="W274"/>
      <c r="X274"/>
      <c r="Y274"/>
      <c r="Z274"/>
      <c r="AA274"/>
      <c r="AB274"/>
      <c r="AD274" s="21" t="str">
        <f>IF(E274="","",SUM(IF(COUNTIF(BE274,AZ274)&gt;0,1/COUNTIF(AZ274,AZ274),0),IF(COUNTIF(BF274,BA274)&gt;0,1/COUNTIF(BA274,BA274),0),IF(COUNTIF(BG274,BB274)&gt;0,1/COUNTIF(BB274,BB274),0),IF(COUNTIF(BH274,BC274)&gt;0,1/COUNTIF(BC274,BC274),0)))</f>
        <v/>
      </c>
      <c r="AE274" s="22" t="s">
        <v>5</v>
      </c>
      <c r="AF274" s="23">
        <f>COUNTA(BE274:BH274)</f>
        <v>1</v>
      </c>
      <c r="AG274" s="113"/>
      <c r="AH274" s="113"/>
      <c r="AI274" s="113"/>
      <c r="AJ274" s="113"/>
      <c r="AK274" s="113"/>
      <c r="AL274" s="113"/>
      <c r="AM274" s="113"/>
      <c r="AN274" s="113"/>
      <c r="AO274" s="113"/>
      <c r="AP274" s="113"/>
      <c r="AQ274" s="113"/>
      <c r="AR274" s="113"/>
      <c r="AS274" s="113"/>
      <c r="AT274" s="113"/>
      <c r="AU274" s="113"/>
      <c r="AV274" s="113"/>
      <c r="AW274" s="113"/>
      <c r="AX274" s="113"/>
      <c r="AY274" s="113"/>
      <c r="AZ274" s="34">
        <f>E274</f>
        <v>0</v>
      </c>
      <c r="BA274" s="34"/>
      <c r="BB274" s="34"/>
      <c r="BC274" s="34"/>
      <c r="BD274" s="138" t="s">
        <v>9</v>
      </c>
      <c r="BE274" s="25" t="s">
        <v>87</v>
      </c>
      <c r="BF274" s="25"/>
      <c r="BG274" s="25"/>
      <c r="BH274" s="25"/>
    </row>
    <row r="275" spans="2:60" ht="18" customHeight="1" x14ac:dyDescent="0.25">
      <c r="B275"/>
      <c r="C275"/>
      <c r="D275" s="92" t="s">
        <v>18</v>
      </c>
      <c r="E275" s="147"/>
      <c r="F275" s="147"/>
      <c r="G275" s="147"/>
      <c r="H275" s="147"/>
      <c r="I275" s="147"/>
      <c r="J275" s="147"/>
      <c r="K275" s="147"/>
      <c r="L275" s="147"/>
      <c r="M275" s="147"/>
      <c r="N275" s="147"/>
      <c r="O275" s="147"/>
      <c r="P275" s="147"/>
      <c r="Q275" s="147"/>
      <c r="R275" s="147"/>
      <c r="S275"/>
      <c r="T275"/>
      <c r="U275"/>
      <c r="V275"/>
      <c r="W275"/>
      <c r="X275"/>
      <c r="Y275"/>
      <c r="Z275"/>
      <c r="AA275"/>
      <c r="AB275"/>
      <c r="AD275" s="21" t="str">
        <f t="shared" ref="AD275:AD276" si="38">IF(E275="","",SUM(IF(COUNTIF(BE275,AZ275)&gt;0,1/COUNTIF(AZ275,AZ275),0),IF(COUNTIF(BF275,BA275)&gt;0,1/COUNTIF(BA275,BA275),0),IF(COUNTIF(BG275,BB275)&gt;0,1/COUNTIF(BB275,BB275),0),IF(COUNTIF(BH275,BC275)&gt;0,1/COUNTIF(BC275,BC275),0)))</f>
        <v/>
      </c>
      <c r="AE275" s="22" t="s">
        <v>5</v>
      </c>
      <c r="AF275" s="23">
        <f t="shared" ref="AF275:AF276" si="39">COUNTA(BE275:BH275)</f>
        <v>1</v>
      </c>
      <c r="AG275" s="113"/>
      <c r="AH275" s="113"/>
      <c r="AI275" s="113"/>
      <c r="AJ275" s="113"/>
      <c r="AK275" s="113"/>
      <c r="AL275" s="113"/>
      <c r="AM275" s="113"/>
      <c r="AN275" s="113"/>
      <c r="AO275" s="113"/>
      <c r="AP275" s="113"/>
      <c r="AQ275" s="113"/>
      <c r="AR275" s="113"/>
      <c r="AS275" s="113"/>
      <c r="AT275" s="113"/>
      <c r="AU275" s="113"/>
      <c r="AV275" s="113"/>
      <c r="AW275" s="113"/>
      <c r="AX275" s="113"/>
      <c r="AY275" s="113"/>
      <c r="AZ275" s="34">
        <f t="shared" ref="AZ275:AZ276" si="40">E275</f>
        <v>0</v>
      </c>
      <c r="BA275" s="34"/>
      <c r="BB275" s="34"/>
      <c r="BC275" s="34"/>
      <c r="BD275" s="138" t="s">
        <v>9</v>
      </c>
      <c r="BE275" s="25" t="s">
        <v>88</v>
      </c>
      <c r="BF275" s="25"/>
      <c r="BG275" s="25"/>
      <c r="BH275" s="25"/>
    </row>
    <row r="276" spans="2:60" ht="18" customHeight="1" x14ac:dyDescent="0.25">
      <c r="B276"/>
      <c r="C276"/>
      <c r="D276" s="92" t="s">
        <v>19</v>
      </c>
      <c r="E276" s="147"/>
      <c r="F276" s="147"/>
      <c r="G276" s="147"/>
      <c r="H276" s="147"/>
      <c r="I276" s="147"/>
      <c r="J276" s="147"/>
      <c r="K276" s="147"/>
      <c r="L276" s="147"/>
      <c r="M276" s="147"/>
      <c r="N276" s="147"/>
      <c r="O276" s="147"/>
      <c r="P276" s="147"/>
      <c r="Q276" s="147"/>
      <c r="R276" s="147"/>
      <c r="S276"/>
      <c r="T276"/>
      <c r="U276"/>
      <c r="V276"/>
      <c r="W276"/>
      <c r="X276"/>
      <c r="Y276"/>
      <c r="Z276"/>
      <c r="AA276"/>
      <c r="AB276"/>
      <c r="AD276" s="21" t="str">
        <f t="shared" si="38"/>
        <v/>
      </c>
      <c r="AE276" s="22" t="s">
        <v>5</v>
      </c>
      <c r="AF276" s="23">
        <f t="shared" si="39"/>
        <v>1</v>
      </c>
      <c r="AG276" s="113"/>
      <c r="AH276" s="113"/>
      <c r="AI276" s="113"/>
      <c r="AJ276" s="113"/>
      <c r="AK276" s="113"/>
      <c r="AL276" s="113"/>
      <c r="AM276" s="113"/>
      <c r="AN276" s="113"/>
      <c r="AO276" s="113"/>
      <c r="AP276" s="113"/>
      <c r="AQ276" s="113"/>
      <c r="AR276" s="113"/>
      <c r="AS276" s="113"/>
      <c r="AT276" s="113"/>
      <c r="AU276" s="113"/>
      <c r="AV276" s="113"/>
      <c r="AW276" s="113"/>
      <c r="AX276" s="113"/>
      <c r="AY276" s="113"/>
      <c r="AZ276" s="34">
        <f t="shared" si="40"/>
        <v>0</v>
      </c>
      <c r="BA276" s="34"/>
      <c r="BB276" s="34"/>
      <c r="BC276" s="34"/>
      <c r="BD276" s="138" t="s">
        <v>9</v>
      </c>
      <c r="BE276" s="25" t="s">
        <v>86</v>
      </c>
      <c r="BF276" s="25"/>
      <c r="BG276" s="25"/>
      <c r="BH276" s="25"/>
    </row>
    <row r="277" spans="2:60" ht="18" customHeight="1" x14ac:dyDescent="0.25">
      <c r="B277"/>
      <c r="C277"/>
      <c r="D277" s="19"/>
      <c r="E277"/>
      <c r="F277"/>
      <c r="G277"/>
      <c r="H277"/>
      <c r="I277"/>
      <c r="J277"/>
      <c r="K277"/>
      <c r="L277"/>
      <c r="M277"/>
      <c r="N277"/>
      <c r="O277"/>
      <c r="P277"/>
      <c r="Q277"/>
      <c r="R277"/>
      <c r="S277"/>
      <c r="T277"/>
      <c r="U277"/>
      <c r="V277"/>
      <c r="W277"/>
      <c r="X277"/>
      <c r="Y277"/>
      <c r="Z277"/>
      <c r="AA277"/>
      <c r="AB277"/>
    </row>
    <row r="278" spans="2:60" ht="18" customHeight="1" x14ac:dyDescent="0.25">
      <c r="B278"/>
      <c r="C278"/>
      <c r="D278" s="19"/>
      <c r="E278"/>
      <c r="F278"/>
      <c r="G278"/>
      <c r="H278"/>
      <c r="I278"/>
      <c r="J278"/>
      <c r="K278"/>
      <c r="L278"/>
      <c r="M278"/>
      <c r="N278"/>
      <c r="O278"/>
      <c r="P278"/>
      <c r="Q278"/>
      <c r="R278"/>
      <c r="S278"/>
      <c r="T278"/>
      <c r="U278"/>
      <c r="V278"/>
      <c r="W278"/>
      <c r="X278"/>
      <c r="Y278"/>
      <c r="Z278"/>
      <c r="AA278"/>
      <c r="AB278"/>
    </row>
    <row r="279" spans="2:60" ht="18" customHeight="1" x14ac:dyDescent="0.25">
      <c r="B279"/>
      <c r="C279"/>
      <c r="D279" s="19"/>
      <c r="E279"/>
      <c r="F279"/>
      <c r="G279"/>
      <c r="H279"/>
      <c r="I279"/>
      <c r="J279"/>
      <c r="K279"/>
      <c r="L279"/>
      <c r="M279"/>
      <c r="N279"/>
      <c r="O279"/>
      <c r="P279"/>
      <c r="Q279"/>
      <c r="R279"/>
      <c r="S279"/>
      <c r="T279"/>
      <c r="U279"/>
      <c r="V279"/>
      <c r="W279"/>
      <c r="X279"/>
      <c r="Y279"/>
      <c r="Z279"/>
      <c r="AA279"/>
      <c r="AB279"/>
    </row>
    <row r="280" spans="2:60" ht="18" customHeight="1" x14ac:dyDescent="0.25">
      <c r="B280"/>
      <c r="C280"/>
      <c r="D280" s="19"/>
      <c r="E280"/>
      <c r="F280"/>
      <c r="G280"/>
      <c r="H280"/>
      <c r="I280"/>
      <c r="J280"/>
      <c r="K280"/>
      <c r="L280"/>
      <c r="M280"/>
      <c r="N280"/>
      <c r="O280"/>
      <c r="P280"/>
      <c r="Q280"/>
      <c r="R280"/>
      <c r="S280"/>
      <c r="T280"/>
      <c r="U280"/>
      <c r="V280"/>
      <c r="W280"/>
      <c r="X280"/>
      <c r="Y280"/>
      <c r="Z280"/>
      <c r="AA280"/>
      <c r="AB280"/>
    </row>
    <row r="281" spans="2:60" ht="18" customHeight="1" thickBot="1" x14ac:dyDescent="0.3">
      <c r="B281"/>
      <c r="C281"/>
      <c r="D281" s="19"/>
      <c r="E281"/>
      <c r="F281"/>
      <c r="G281"/>
      <c r="H281"/>
      <c r="I281"/>
      <c r="J281"/>
      <c r="K281"/>
      <c r="L281"/>
      <c r="M281"/>
      <c r="N281"/>
      <c r="O281"/>
      <c r="P281"/>
      <c r="Q281"/>
      <c r="R281"/>
      <c r="S281"/>
      <c r="T281"/>
      <c r="U281"/>
      <c r="V281"/>
      <c r="W281"/>
      <c r="X281"/>
      <c r="Y281"/>
      <c r="Z281"/>
      <c r="AA281"/>
      <c r="AB281"/>
    </row>
    <row r="282" spans="2:60" ht="18" customHeight="1" thickBot="1" x14ac:dyDescent="0.3">
      <c r="B282"/>
      <c r="C282" t="str">
        <f>N282</f>
        <v>4.</v>
      </c>
      <c r="D282" s="19" t="str">
        <f>O282</f>
        <v>Während des Geschäftsjahres (2 Punkte)</v>
      </c>
      <c r="E282"/>
      <c r="F282"/>
      <c r="G282"/>
      <c r="H282"/>
      <c r="I282"/>
      <c r="J282"/>
      <c r="K282"/>
      <c r="L282"/>
      <c r="M282"/>
      <c r="N282" s="59" t="str">
        <f>COUNTA($AS$243:AS282)&amp;"."</f>
        <v>4.</v>
      </c>
      <c r="O282" s="160" t="s">
        <v>85</v>
      </c>
      <c r="P282" s="160"/>
      <c r="Q282" s="160"/>
      <c r="R282" s="160"/>
      <c r="S282" s="160"/>
      <c r="T282" s="160"/>
      <c r="U282" s="160"/>
      <c r="V282" s="160"/>
      <c r="W282" s="160"/>
      <c r="X282" s="160"/>
      <c r="Y282" s="160"/>
      <c r="Z282" s="160"/>
      <c r="AA282" s="160"/>
      <c r="AB282" s="160"/>
      <c r="AS282" s="136" t="s">
        <v>7</v>
      </c>
      <c r="AT282" s="137">
        <f>COUNTA($AS$7:AS282)</f>
        <v>16</v>
      </c>
      <c r="AU282" s="16">
        <f>SUM(AD282:AD286)</f>
        <v>0</v>
      </c>
      <c r="AV282" s="17" t="s">
        <v>5</v>
      </c>
      <c r="AW282" s="18">
        <v>2</v>
      </c>
      <c r="AX282" s="120" t="str">
        <f>MID(EK,FIND("(",EK,1)+1,(FIND(")",EK,1)-FIND("(",EK,1)-1))</f>
        <v>EK6</v>
      </c>
    </row>
    <row r="283" spans="2:60" ht="18" customHeight="1" x14ac:dyDescent="0.25">
      <c r="B283"/>
      <c r="C283"/>
      <c r="D283" s="19"/>
      <c r="E283"/>
      <c r="F283"/>
      <c r="G283"/>
      <c r="H283"/>
      <c r="I283"/>
      <c r="J283"/>
      <c r="K283"/>
      <c r="L283"/>
      <c r="M283"/>
      <c r="N283"/>
      <c r="O283" s="95" t="s">
        <v>82</v>
      </c>
      <c r="P283" s="50"/>
      <c r="Q283" s="50"/>
      <c r="R283" s="50"/>
      <c r="S283" s="50"/>
      <c r="T283" s="50"/>
      <c r="U283" s="50"/>
      <c r="V283" s="50"/>
      <c r="W283" s="50"/>
      <c r="X283" s="50"/>
      <c r="Y283" s="50"/>
      <c r="Z283" s="50"/>
      <c r="AA283"/>
      <c r="AB283"/>
    </row>
    <row r="284" spans="2:60" ht="18" customHeight="1" x14ac:dyDescent="0.25">
      <c r="B284"/>
      <c r="C284"/>
      <c r="D284" s="19"/>
      <c r="E284"/>
      <c r="F284"/>
      <c r="G284"/>
      <c r="H284"/>
      <c r="I284"/>
      <c r="J284"/>
      <c r="K284"/>
      <c r="L284"/>
      <c r="M284"/>
      <c r="N284"/>
      <c r="O284" s="92" t="s">
        <v>20</v>
      </c>
      <c r="P284" s="92" t="s">
        <v>93</v>
      </c>
      <c r="Q284"/>
      <c r="R284"/>
      <c r="S284"/>
      <c r="T284"/>
      <c r="U284"/>
      <c r="V284"/>
      <c r="W284"/>
      <c r="X284"/>
      <c r="Y284"/>
      <c r="Z284"/>
      <c r="AA284"/>
      <c r="AB284"/>
    </row>
    <row r="285" spans="2:60" ht="18" customHeight="1" x14ac:dyDescent="0.25">
      <c r="B285"/>
      <c r="C285"/>
      <c r="D285" s="19"/>
      <c r="E285"/>
      <c r="F285"/>
      <c r="G285"/>
      <c r="H285"/>
      <c r="I285"/>
      <c r="J285"/>
      <c r="K285"/>
      <c r="L285"/>
      <c r="M285"/>
      <c r="N285"/>
      <c r="O285"/>
      <c r="P285" s="147"/>
      <c r="Q285" s="147"/>
      <c r="R285" s="147"/>
      <c r="S285" s="147"/>
      <c r="T285" s="147"/>
      <c r="U285" s="147"/>
      <c r="V285" s="147"/>
      <c r="W285" s="147"/>
      <c r="X285" s="147"/>
      <c r="Y285" s="147"/>
      <c r="Z285" s="147"/>
      <c r="AA285" s="147"/>
      <c r="AB285" s="147"/>
      <c r="AD285" s="21" t="str">
        <f>IF(P285="","",SUM(IF(COUNTIF(BE285,AZ285)&gt;0,1/COUNTIF(AZ285,AZ285),0),IF(COUNTIF(BF285,BA285)&gt;0,1/COUNTIF(BA285,BA285),0),IF(COUNTIF(BG285,BB285)&gt;0,1/COUNTIF(BB285,BB285),0),IF(COUNTIF(BH285,BC285)&gt;0,1/COUNTIF(BC285,BC285),0)))</f>
        <v/>
      </c>
      <c r="AE285" s="22" t="s">
        <v>5</v>
      </c>
      <c r="AF285" s="23">
        <f t="shared" ref="AF285:AF286" si="41">COUNTA(BE285:BH285)</f>
        <v>1</v>
      </c>
      <c r="AG285" s="113"/>
      <c r="AH285" s="113"/>
      <c r="AI285" s="113"/>
      <c r="AJ285" s="113"/>
      <c r="AK285" s="113"/>
      <c r="AL285" s="113"/>
      <c r="AM285" s="113"/>
      <c r="AN285" s="113"/>
      <c r="AO285" s="113"/>
      <c r="AP285" s="113"/>
      <c r="AQ285" s="113"/>
      <c r="AR285" s="113"/>
      <c r="AS285" s="113"/>
      <c r="AT285" s="113"/>
      <c r="AU285" s="113"/>
      <c r="AV285" s="113"/>
      <c r="AW285" s="113"/>
      <c r="AX285" s="113"/>
      <c r="AY285" s="113"/>
      <c r="AZ285" s="34">
        <f>P285</f>
        <v>0</v>
      </c>
      <c r="BA285" s="34"/>
      <c r="BB285" s="34"/>
      <c r="BC285" s="34"/>
      <c r="BD285" s="138" t="s">
        <v>9</v>
      </c>
      <c r="BE285" s="25" t="s">
        <v>92</v>
      </c>
      <c r="BF285" s="25"/>
      <c r="BG285" s="25"/>
      <c r="BH285" s="25"/>
    </row>
    <row r="286" spans="2:60" ht="18" customHeight="1" x14ac:dyDescent="0.25">
      <c r="B286"/>
      <c r="C286"/>
      <c r="D286" s="19"/>
      <c r="E286"/>
      <c r="F286"/>
      <c r="G286"/>
      <c r="H286"/>
      <c r="I286"/>
      <c r="J286"/>
      <c r="K286"/>
      <c r="L286"/>
      <c r="M286"/>
      <c r="N286"/>
      <c r="O286"/>
      <c r="P286" s="170"/>
      <c r="Q286" s="170"/>
      <c r="R286" s="170"/>
      <c r="S286" s="170"/>
      <c r="T286" s="170"/>
      <c r="U286" s="170"/>
      <c r="V286" s="170"/>
      <c r="W286" s="170"/>
      <c r="X286" s="170"/>
      <c r="Y286" s="170"/>
      <c r="Z286" s="170"/>
      <c r="AA286" s="170"/>
      <c r="AB286" s="170"/>
      <c r="AD286" s="21" t="str">
        <f>IF(P286="","",SUM(IF(COUNTIF(BE286,AZ286)&gt;0,1/COUNTIF(AZ286,AZ286),0),IF(COUNTIF(BF286,BA286)&gt;0,1/COUNTIF(BA286,BA286),0),IF(COUNTIF(BG286,BB286)&gt;0,1/COUNTIF(BB286,BB286),0),IF(COUNTIF(BH286,BC286)&gt;0,1/COUNTIF(BC286,BC286),0)))</f>
        <v/>
      </c>
      <c r="AE286" s="22" t="s">
        <v>5</v>
      </c>
      <c r="AF286" s="23">
        <f t="shared" si="41"/>
        <v>1</v>
      </c>
      <c r="AG286" s="113"/>
      <c r="AH286" s="113"/>
      <c r="AI286" s="113"/>
      <c r="AJ286" s="113"/>
      <c r="AK286" s="113"/>
      <c r="AL286" s="113"/>
      <c r="AM286" s="113"/>
      <c r="AN286" s="113"/>
      <c r="AO286" s="113"/>
      <c r="AP286" s="113"/>
      <c r="AQ286" s="113"/>
      <c r="AR286" s="113"/>
      <c r="AS286" s="113"/>
      <c r="AT286" s="113"/>
      <c r="AU286" s="113"/>
      <c r="AV286" s="113"/>
      <c r="AW286" s="113"/>
      <c r="AX286" s="113"/>
      <c r="AY286" s="113"/>
      <c r="AZ286" s="34">
        <f>P286</f>
        <v>0</v>
      </c>
      <c r="BA286" s="34"/>
      <c r="BB286" s="34"/>
      <c r="BC286" s="34"/>
      <c r="BD286" s="138" t="s">
        <v>9</v>
      </c>
      <c r="BE286" s="25" t="s">
        <v>84</v>
      </c>
      <c r="BF286" s="25"/>
      <c r="BG286" s="25"/>
      <c r="BH286" s="25"/>
    </row>
    <row r="287" spans="2:60" ht="18" customHeight="1" thickBot="1" x14ac:dyDescent="0.3">
      <c r="B287"/>
      <c r="C287"/>
      <c r="D287" s="19"/>
      <c r="E287"/>
      <c r="F287"/>
      <c r="G287"/>
      <c r="H287"/>
      <c r="I287"/>
      <c r="J287"/>
      <c r="K287"/>
      <c r="L287"/>
      <c r="M287"/>
      <c r="N287"/>
      <c r="O287"/>
      <c r="P287"/>
      <c r="Q287"/>
      <c r="R287"/>
      <c r="S287"/>
      <c r="T287"/>
      <c r="U287"/>
      <c r="V287"/>
      <c r="W287"/>
      <c r="X287"/>
      <c r="Y287"/>
      <c r="Z287"/>
      <c r="AA287"/>
      <c r="AB287"/>
    </row>
    <row r="288" spans="2:60" ht="18" customHeight="1" thickBot="1" x14ac:dyDescent="0.3">
      <c r="B288"/>
      <c r="C288" s="45" t="str">
        <f>COUNTA($AS$7:AS288)&amp;"."</f>
        <v>17.</v>
      </c>
      <c r="D288" s="148" t="s">
        <v>83</v>
      </c>
      <c r="E288" s="148"/>
      <c r="F288" s="148"/>
      <c r="G288" s="148"/>
      <c r="H288" s="148"/>
      <c r="I288" s="148"/>
      <c r="J288" s="148"/>
      <c r="K288" s="148"/>
      <c r="L288" s="148"/>
      <c r="M288" s="148"/>
      <c r="N288" s="148"/>
      <c r="O288" s="148"/>
      <c r="P288" s="148"/>
      <c r="Q288" s="148"/>
      <c r="R288" s="148"/>
      <c r="S288" s="148"/>
      <c r="T288" s="148"/>
      <c r="U288" s="148"/>
      <c r="V288" s="148"/>
      <c r="W288" s="148"/>
      <c r="X288"/>
      <c r="Y288"/>
      <c r="Z288"/>
      <c r="AA288"/>
      <c r="AB288"/>
      <c r="AS288" s="136" t="s">
        <v>7</v>
      </c>
      <c r="AT288" s="137">
        <f>COUNTA($AS$7:AS288)</f>
        <v>17</v>
      </c>
      <c r="AU288" s="16">
        <f>SUM(AD288:AD292)</f>
        <v>0</v>
      </c>
      <c r="AV288" s="17" t="s">
        <v>5</v>
      </c>
      <c r="AW288" s="18">
        <f>SUM(AF288:AF292)</f>
        <v>4</v>
      </c>
      <c r="AX288" s="120" t="str">
        <f>MID(EK,FIND("(",EK,1)+1,(FIND(")",EK,1)-FIND("(",EK,1)-1))</f>
        <v>EK6</v>
      </c>
    </row>
    <row r="289" spans="1:60" ht="18" customHeight="1" x14ac:dyDescent="0.25">
      <c r="B289"/>
      <c r="C289" s="19"/>
      <c r="D289" s="92" t="s">
        <v>21</v>
      </c>
      <c r="E289" s="147"/>
      <c r="F289" s="147"/>
      <c r="G289" s="147"/>
      <c r="H289" s="147"/>
      <c r="I289" s="147"/>
      <c r="J289" s="147"/>
      <c r="K289" s="147"/>
      <c r="L289" s="147"/>
      <c r="M289" s="147"/>
      <c r="N289" s="147"/>
      <c r="O289" s="147"/>
      <c r="P289" s="147"/>
      <c r="Q289" s="147"/>
      <c r="R289" s="147"/>
      <c r="S289"/>
      <c r="T289"/>
      <c r="U289"/>
      <c r="V289"/>
      <c r="W289"/>
      <c r="X289"/>
      <c r="Y289"/>
      <c r="Z289"/>
      <c r="AA289"/>
      <c r="AB289"/>
      <c r="AD289" s="21" t="str">
        <f>IF(E289="","",SUM(IF(COUNTIF(BE289,AZ289)&gt;0,1/COUNTIF(AZ289,AZ289),0),IF(COUNTIF(BF289,BA289)&gt;0,1/COUNTIF(BA289,BA289),0),IF(COUNTIF(BG289,BB289)&gt;0,1/COUNTIF(BB289,BB289),0),IF(COUNTIF(BH289,BC289)&gt;0,1/COUNTIF(BC289,BC289),0)))</f>
        <v/>
      </c>
      <c r="AE289" s="22" t="s">
        <v>5</v>
      </c>
      <c r="AF289" s="23">
        <f>COUNTA(BE289:BH289)</f>
        <v>1</v>
      </c>
      <c r="AG289" s="113"/>
      <c r="AH289" s="113"/>
      <c r="AI289" s="113"/>
      <c r="AJ289" s="113"/>
      <c r="AK289" s="113"/>
      <c r="AL289" s="113"/>
      <c r="AM289" s="113"/>
      <c r="AN289" s="113"/>
      <c r="AO289" s="113"/>
      <c r="AP289" s="113"/>
      <c r="AQ289" s="113"/>
      <c r="AR289" s="113"/>
      <c r="AS289" s="113"/>
      <c r="AT289" s="113"/>
      <c r="AU289" s="113"/>
      <c r="AV289" s="113"/>
      <c r="AW289" s="113"/>
      <c r="AX289" s="113"/>
      <c r="AY289" s="113"/>
      <c r="AZ289" s="34">
        <f>E289</f>
        <v>0</v>
      </c>
      <c r="BA289" s="34"/>
      <c r="BB289" s="34"/>
      <c r="BC289" s="34"/>
      <c r="BD289" s="138" t="s">
        <v>9</v>
      </c>
      <c r="BE289" s="25" t="s">
        <v>89</v>
      </c>
      <c r="BF289" s="25"/>
      <c r="BG289" s="25"/>
      <c r="BH289" s="25"/>
    </row>
    <row r="290" spans="1:60" ht="18" customHeight="1" x14ac:dyDescent="0.25">
      <c r="B290"/>
      <c r="C290" s="19"/>
      <c r="D290" s="92" t="s">
        <v>22</v>
      </c>
      <c r="E290" s="147"/>
      <c r="F290" s="147"/>
      <c r="G290" s="147"/>
      <c r="H290" s="147"/>
      <c r="I290" s="147"/>
      <c r="J290" s="147"/>
      <c r="K290" s="147"/>
      <c r="L290" s="147"/>
      <c r="M290" s="147"/>
      <c r="N290" s="147"/>
      <c r="O290" s="147"/>
      <c r="P290" s="147"/>
      <c r="Q290" s="147"/>
      <c r="R290" s="147"/>
      <c r="S290"/>
      <c r="T290"/>
      <c r="U290"/>
      <c r="V290"/>
      <c r="W290"/>
      <c r="X290"/>
      <c r="Y290"/>
      <c r="Z290"/>
      <c r="AA290"/>
      <c r="AB290"/>
      <c r="AD290" s="21" t="str">
        <f t="shared" ref="AD290" si="42">IF(E290="","",SUM(IF(COUNTIF(BE290,AZ290)&gt;0,1/COUNTIF(AZ290,AZ290),0),IF(COUNTIF(BF290,BA290)&gt;0,1/COUNTIF(BA290,BA290),0),IF(COUNTIF(BG290,BB290)&gt;0,1/COUNTIF(BB290,BB290),0),IF(COUNTIF(BH290,BC290)&gt;0,1/COUNTIF(BC290,BC290),0)))</f>
        <v/>
      </c>
      <c r="AE290" s="22" t="s">
        <v>5</v>
      </c>
      <c r="AF290" s="23">
        <f t="shared" ref="AF290" si="43">COUNTA(BE290:BH290)</f>
        <v>1</v>
      </c>
      <c r="AG290" s="113"/>
      <c r="AH290" s="113"/>
      <c r="AI290" s="113"/>
      <c r="AJ290" s="113"/>
      <c r="AK290" s="113"/>
      <c r="AL290" s="113"/>
      <c r="AM290" s="113"/>
      <c r="AN290" s="113"/>
      <c r="AO290" s="113"/>
      <c r="AP290" s="113"/>
      <c r="AQ290" s="113"/>
      <c r="AR290" s="113"/>
      <c r="AS290" s="113"/>
      <c r="AT290" s="113"/>
      <c r="AU290" s="113"/>
      <c r="AV290" s="113"/>
      <c r="AW290" s="113"/>
      <c r="AX290" s="113"/>
      <c r="AY290" s="113"/>
      <c r="AZ290" s="34">
        <f t="shared" ref="AZ290" si="44">E290</f>
        <v>0</v>
      </c>
      <c r="BA290" s="34"/>
      <c r="BB290" s="34"/>
      <c r="BC290" s="34"/>
      <c r="BD290" s="138" t="s">
        <v>9</v>
      </c>
      <c r="BE290" s="25" t="s">
        <v>90</v>
      </c>
      <c r="BF290" s="25"/>
      <c r="BG290" s="25"/>
      <c r="BH290" s="25"/>
    </row>
    <row r="291" spans="1:60" ht="18" customHeight="1" x14ac:dyDescent="0.25">
      <c r="B291"/>
      <c r="C291" s="19"/>
      <c r="D291" s="92" t="s">
        <v>23</v>
      </c>
      <c r="E291" s="147"/>
      <c r="F291" s="147"/>
      <c r="G291" s="147"/>
      <c r="H291" s="147"/>
      <c r="I291" s="147"/>
      <c r="J291" s="147"/>
      <c r="K291" s="147"/>
      <c r="L291" s="147"/>
      <c r="M291" s="147"/>
      <c r="N291" s="147"/>
      <c r="O291" s="147"/>
      <c r="P291" s="147"/>
      <c r="Q291" s="147"/>
      <c r="R291" s="147"/>
      <c r="S291"/>
      <c r="T291"/>
      <c r="U291"/>
      <c r="V291"/>
      <c r="W291"/>
      <c r="X291"/>
      <c r="Y291"/>
      <c r="Z291"/>
      <c r="AA291"/>
      <c r="AB291"/>
      <c r="AD291" s="26" t="str">
        <f>IF(E291="","",SUM(IF(COUNTIF(BE291:BE292,AZ291)&gt;0,1/COUNTIF(AZ291:AZ292,AZ291),0),IF(COUNTIF(BF291:BF292,BA291)&gt;0,1/COUNTIF(BA291:BA292,BA291),0),IF(COUNTIF(BG291:BG292,BB291)&gt;0,1/COUNTIF(BB291:BB292,BB291),0),IF(COUNTIF(BH291:BH292,BC291)&gt;0,1/COUNTIF(BC291:BC292,BC291),0)))</f>
        <v/>
      </c>
      <c r="AE291" s="22" t="s">
        <v>5</v>
      </c>
      <c r="AF291" s="23">
        <f>COUNTA(BE291:BH291)</f>
        <v>1</v>
      </c>
      <c r="AJ291" s="58"/>
      <c r="AO291" s="58"/>
      <c r="AP291" s="58"/>
      <c r="AZ291" s="24">
        <f>E291</f>
        <v>0</v>
      </c>
      <c r="BA291" s="24"/>
      <c r="BB291" s="24"/>
      <c r="BC291" s="24"/>
      <c r="BD291" s="138" t="s">
        <v>9</v>
      </c>
      <c r="BE291" s="25" t="s">
        <v>91</v>
      </c>
      <c r="BF291" s="25"/>
      <c r="BG291" s="25"/>
      <c r="BH291" s="25"/>
    </row>
    <row r="292" spans="1:60" ht="18" customHeight="1" x14ac:dyDescent="0.25">
      <c r="B292"/>
      <c r="C292" s="19"/>
      <c r="D292" s="96"/>
      <c r="E292" s="147"/>
      <c r="F292" s="147"/>
      <c r="G292" s="147"/>
      <c r="H292" s="147"/>
      <c r="I292" s="147"/>
      <c r="J292" s="147"/>
      <c r="K292" s="147"/>
      <c r="L292" s="147"/>
      <c r="M292" s="147"/>
      <c r="N292" s="147"/>
      <c r="O292" s="147"/>
      <c r="P292" s="147"/>
      <c r="Q292" s="147"/>
      <c r="R292" s="147"/>
      <c r="S292"/>
      <c r="T292"/>
      <c r="U292"/>
      <c r="V292"/>
      <c r="W292"/>
      <c r="X292"/>
      <c r="Y292"/>
      <c r="Z292"/>
      <c r="AA292"/>
      <c r="AB292"/>
      <c r="AD292" s="26" t="str">
        <f>IF(E292="","",SUM(IF(COUNTIF(BE291:BE292,AZ292)&gt;0,1/COUNTIF(AZ291:AZ292,AZ292),0),IF(COUNTIF(BF291:BF292,BA292)&gt;0,1/COUNTIF(BA291:BA292,BA292),0),IF(COUNTIF(BG291:BG292,BB292)&gt;0,1/COUNTIF(BB291:BB292,BB292),0),IF(COUNTIF(BH291:BH292,BC292)&gt;0,1/COUNTIF(BC291:BC292,BC292),0)))</f>
        <v/>
      </c>
      <c r="AE292" s="22" t="s">
        <v>5</v>
      </c>
      <c r="AF292" s="23">
        <f t="shared" ref="AF292" si="45">COUNTA(BE292:BH292)</f>
        <v>1</v>
      </c>
      <c r="AJ292" s="58"/>
      <c r="AO292" s="58"/>
      <c r="AP292" s="58"/>
      <c r="AZ292" s="24">
        <f>E292</f>
        <v>0</v>
      </c>
      <c r="BA292" s="24"/>
      <c r="BB292" s="24"/>
      <c r="BC292" s="24"/>
      <c r="BD292" s="138" t="s">
        <v>9</v>
      </c>
      <c r="BE292" s="25" t="s">
        <v>249</v>
      </c>
      <c r="BF292" s="25"/>
      <c r="BG292" s="25"/>
      <c r="BH292" s="25"/>
    </row>
    <row r="293" spans="1:60" ht="36" customHeight="1" x14ac:dyDescent="0.25">
      <c r="B293"/>
      <c r="C293"/>
      <c r="D293"/>
      <c r="E293"/>
      <c r="F293"/>
      <c r="G293"/>
      <c r="H293"/>
      <c r="I293"/>
      <c r="J293"/>
      <c r="K293"/>
      <c r="L293"/>
      <c r="M293"/>
      <c r="N293"/>
      <c r="O293"/>
      <c r="P293"/>
      <c r="Q293"/>
      <c r="R293"/>
      <c r="S293"/>
      <c r="T293"/>
      <c r="U293"/>
      <c r="V293"/>
      <c r="W293"/>
      <c r="X293"/>
      <c r="Y293"/>
      <c r="Z293"/>
      <c r="AA293"/>
      <c r="AB293"/>
    </row>
    <row r="294" spans="1:60" ht="20.100000000000001" customHeight="1" thickBot="1" x14ac:dyDescent="0.3">
      <c r="A294" s="1"/>
      <c r="B294"/>
      <c r="C294" s="27" t="s">
        <v>175</v>
      </c>
      <c r="D294" s="27"/>
      <c r="E294" s="27"/>
      <c r="F294" s="27"/>
      <c r="G294" s="27"/>
      <c r="H294" s="27"/>
      <c r="I294" s="27"/>
      <c r="J294" s="27"/>
      <c r="K294" s="27"/>
      <c r="L294" s="28"/>
      <c r="M294" s="28"/>
      <c r="N294" s="28"/>
      <c r="O294" s="28"/>
      <c r="P294" s="28"/>
      <c r="Q294" s="28"/>
      <c r="R294" s="28"/>
      <c r="S294" s="28"/>
      <c r="T294" s="28"/>
      <c r="U294" s="28"/>
      <c r="V294" s="28"/>
      <c r="W294" s="28"/>
      <c r="X294" s="28"/>
      <c r="Y294" s="28"/>
      <c r="Z294" s="28"/>
      <c r="AA294" s="28"/>
      <c r="AB294" s="29" t="s">
        <v>11</v>
      </c>
      <c r="AD294" s="14" t="s">
        <v>4</v>
      </c>
      <c r="AE294" s="15" t="s">
        <v>5</v>
      </c>
      <c r="AF294" s="14" t="s">
        <v>6</v>
      </c>
    </row>
    <row r="295" spans="1:60" ht="9.9499999999999993" customHeight="1" x14ac:dyDescent="0.25">
      <c r="A295" s="1"/>
      <c r="B295"/>
      <c r="C295"/>
      <c r="D295"/>
      <c r="E295"/>
      <c r="F295"/>
      <c r="G295"/>
      <c r="H295"/>
      <c r="I295"/>
      <c r="J295"/>
      <c r="K295"/>
      <c r="L295"/>
      <c r="M295"/>
      <c r="N295"/>
      <c r="O295"/>
      <c r="P295"/>
      <c r="Q295"/>
      <c r="R295"/>
      <c r="S295"/>
      <c r="T295"/>
      <c r="U295"/>
      <c r="V295"/>
      <c r="W295"/>
      <c r="X295"/>
      <c r="Y295"/>
      <c r="Z295"/>
      <c r="AA295"/>
      <c r="AB295"/>
    </row>
    <row r="296" spans="1:60" ht="18" customHeight="1" x14ac:dyDescent="0.25">
      <c r="B296"/>
      <c r="C296" s="156" t="s">
        <v>158</v>
      </c>
      <c r="D296" s="156"/>
      <c r="E296" s="156"/>
      <c r="F296" s="156"/>
      <c r="G296" s="156"/>
      <c r="H296" s="156"/>
      <c r="I296" s="156"/>
      <c r="J296" s="156"/>
      <c r="K296" s="156"/>
      <c r="L296" s="156"/>
      <c r="M296" s="156"/>
      <c r="N296" s="156"/>
      <c r="O296" s="156"/>
      <c r="P296" s="156"/>
      <c r="Q296" s="156"/>
      <c r="R296" s="156"/>
      <c r="S296" s="156"/>
      <c r="T296" s="156"/>
      <c r="U296" s="156"/>
      <c r="V296" s="156"/>
      <c r="W296" s="156"/>
      <c r="X296" s="156"/>
      <c r="Y296" s="156"/>
      <c r="Z296" s="156"/>
      <c r="AA296" s="156"/>
      <c r="AB296"/>
    </row>
    <row r="297" spans="1:60" ht="57.95" customHeight="1" thickBot="1" x14ac:dyDescent="0.3">
      <c r="B297"/>
      <c r="C297" s="155" t="s">
        <v>159</v>
      </c>
      <c r="D297" s="155"/>
      <c r="E297" s="155"/>
      <c r="F297" s="155"/>
      <c r="G297" s="155"/>
      <c r="H297" s="155"/>
      <c r="I297" s="155"/>
      <c r="J297" s="155"/>
      <c r="K297" s="155"/>
      <c r="L297" s="155"/>
      <c r="M297" s="155"/>
      <c r="N297" s="155"/>
      <c r="O297" s="155"/>
      <c r="P297" s="155"/>
      <c r="Q297" s="155"/>
      <c r="R297" s="155"/>
      <c r="S297" s="155"/>
      <c r="T297" s="155"/>
      <c r="U297" s="155"/>
      <c r="V297" s="155"/>
      <c r="W297" s="155"/>
      <c r="X297" s="155"/>
      <c r="Y297" s="155"/>
      <c r="Z297" s="155"/>
      <c r="AA297" s="155"/>
      <c r="AB297" s="155"/>
    </row>
    <row r="298" spans="1:60" ht="18" customHeight="1" thickBot="1" x14ac:dyDescent="0.3">
      <c r="B298"/>
      <c r="C298" s="45" t="str">
        <f>COUNTA($AS$7:AS298)&amp;"."</f>
        <v>18.</v>
      </c>
      <c r="D298" s="148" t="s">
        <v>155</v>
      </c>
      <c r="E298" s="148"/>
      <c r="F298" s="148"/>
      <c r="G298" s="148"/>
      <c r="H298" s="148"/>
      <c r="I298" s="148"/>
      <c r="J298" s="148"/>
      <c r="K298" s="148"/>
      <c r="L298" s="148"/>
      <c r="M298" s="148"/>
      <c r="N298" s="148"/>
      <c r="O298" s="148"/>
      <c r="P298" s="148"/>
      <c r="Q298" s="148"/>
      <c r="R298" s="148"/>
      <c r="S298" s="148"/>
      <c r="T298" s="148"/>
      <c r="U298" s="148"/>
      <c r="V298" s="148"/>
      <c r="W298" s="148"/>
      <c r="X298" s="148"/>
      <c r="Y298" s="148"/>
      <c r="Z298" s="148"/>
      <c r="AA298" s="148"/>
      <c r="AB298" s="148"/>
      <c r="AS298" s="136" t="s">
        <v>7</v>
      </c>
      <c r="AT298" s="137">
        <f>COUNTA($AS$7:AS298)</f>
        <v>18</v>
      </c>
      <c r="AU298" s="16">
        <f>SUM(AD298:AD307)</f>
        <v>0</v>
      </c>
      <c r="AV298" s="17" t="s">
        <v>5</v>
      </c>
      <c r="AW298" s="18">
        <f>SUM(AF298:AF307)</f>
        <v>9</v>
      </c>
      <c r="AX298" s="120" t="str">
        <f>MID(EK.,FIND("(",EK.,1)+1,(FIND(")",EK.,1)-FIND("(",EK.,1)-1))</f>
        <v>EK7</v>
      </c>
    </row>
    <row r="299" spans="1:60" ht="18" customHeight="1" x14ac:dyDescent="0.25">
      <c r="B299"/>
      <c r="C299"/>
      <c r="D299" s="92" t="s">
        <v>132</v>
      </c>
      <c r="E299" s="93"/>
      <c r="F299"/>
      <c r="G299" s="147"/>
      <c r="H299" s="147"/>
      <c r="I299" s="147"/>
      <c r="J299" s="147"/>
      <c r="K299" s="147"/>
      <c r="L299" s="147"/>
      <c r="M299" s="147"/>
      <c r="N299" s="147"/>
      <c r="O299" s="147"/>
      <c r="P299" s="147"/>
      <c r="Q299" s="92" t="s">
        <v>133</v>
      </c>
      <c r="R299"/>
      <c r="S299"/>
      <c r="T299"/>
      <c r="U299"/>
      <c r="V299"/>
      <c r="W299"/>
      <c r="X299"/>
      <c r="Y299"/>
      <c r="Z299"/>
      <c r="AA299"/>
      <c r="AB299"/>
      <c r="AD299" s="21" t="str">
        <f>IF(G299="","",SUM(IF(COUNTIF(BE299,AZ299)&gt;0,1/COUNTIF(AZ299,AZ299),0),IF(COUNTIF(BF299,BA299)&gt;0,1/COUNTIF(BA299,BA299),0),IF(COUNTIF(BG299,BB299)&gt;0,1/COUNTIF(BB299,BB299),0),IF(COUNTIF(BH299,BC299)&gt;0,1/COUNTIF(BC299,BC299),0)))</f>
        <v/>
      </c>
      <c r="AE299" s="22" t="s">
        <v>5</v>
      </c>
      <c r="AF299" s="23">
        <f>COUNTA(BE299:BH299)</f>
        <v>1</v>
      </c>
      <c r="AZ299" s="34">
        <f>G299</f>
        <v>0</v>
      </c>
      <c r="BA299" s="34"/>
      <c r="BB299" s="34"/>
      <c r="BC299" s="34"/>
      <c r="BD299" s="138" t="s">
        <v>9</v>
      </c>
      <c r="BE299" s="25" t="s">
        <v>134</v>
      </c>
      <c r="BF299" s="25"/>
      <c r="BG299" s="25"/>
      <c r="BH299" s="25"/>
    </row>
    <row r="300" spans="1:60" ht="18" customHeight="1" x14ac:dyDescent="0.25">
      <c r="B300"/>
      <c r="C300"/>
      <c r="D300" s="97" t="s">
        <v>161</v>
      </c>
      <c r="E300" s="97" t="s">
        <v>135</v>
      </c>
      <c r="F300" s="147"/>
      <c r="G300" s="147"/>
      <c r="H300" s="147"/>
      <c r="I300" s="147"/>
      <c r="J300" s="147"/>
      <c r="K300" s="147"/>
      <c r="L300" s="147"/>
      <c r="M300" s="147"/>
      <c r="N300" s="147"/>
      <c r="O300" s="147"/>
      <c r="P300" s="92" t="s">
        <v>137</v>
      </c>
      <c r="Q300" s="93"/>
      <c r="R300" s="93"/>
      <c r="S300" s="93"/>
      <c r="T300"/>
      <c r="U300"/>
      <c r="V300"/>
      <c r="W300"/>
      <c r="X300"/>
      <c r="Y300"/>
      <c r="Z300"/>
      <c r="AA300"/>
      <c r="AB300"/>
      <c r="AD300" s="21" t="str">
        <f>IF(F300="","",SUM(IF(COUNTIF(BE300,AZ300)&gt;0,1/COUNTIF(AZ300,AZ300),0),IF(COUNTIF(BF300,BA300)&gt;0,1/COUNTIF(BA300,BA300),0),IF(COUNTIF(BG300,BB300)&gt;0,1/COUNTIF(BB300,BB300),0),IF(COUNTIF(BH300,BC300)&gt;0,1/COUNTIF(BC300,BC300),0)))</f>
        <v/>
      </c>
      <c r="AE300" s="22" t="s">
        <v>5</v>
      </c>
      <c r="AF300" s="23">
        <f>COUNTA(BE300:BH300)</f>
        <v>1</v>
      </c>
      <c r="AZ300" s="34">
        <f>F300</f>
        <v>0</v>
      </c>
      <c r="BA300" s="34"/>
      <c r="BB300" s="34"/>
      <c r="BC300" s="34"/>
      <c r="BD300" s="138" t="s">
        <v>9</v>
      </c>
      <c r="BE300" s="25" t="s">
        <v>136</v>
      </c>
      <c r="BF300" s="25"/>
      <c r="BG300" s="25"/>
      <c r="BH300" s="25"/>
    </row>
    <row r="301" spans="1:60" ht="18" customHeight="1" x14ac:dyDescent="0.25">
      <c r="B301"/>
      <c r="C301"/>
      <c r="D301" s="92"/>
      <c r="E301" s="92" t="s">
        <v>9</v>
      </c>
      <c r="F301" s="147"/>
      <c r="G301" s="147"/>
      <c r="H301" s="147"/>
      <c r="I301" s="147"/>
      <c r="J301" s="147"/>
      <c r="K301" s="147"/>
      <c r="L301" s="147"/>
      <c r="M301" s="147"/>
      <c r="N301" s="147"/>
      <c r="O301" s="147"/>
      <c r="P301" s="93" t="s">
        <v>10</v>
      </c>
      <c r="Q301" s="93"/>
      <c r="R301" s="93"/>
      <c r="S301" s="93"/>
      <c r="T301"/>
      <c r="U301"/>
      <c r="V301"/>
      <c r="W301"/>
      <c r="X301"/>
      <c r="Y301"/>
      <c r="Z301"/>
      <c r="AA301"/>
      <c r="AB301"/>
      <c r="AD301" s="21" t="str">
        <f>IF(F301="","",SUM(IF(COUNTIF(BE301,AZ301)&gt;0,1/COUNTIF(AZ301,AZ301),0),IF(COUNTIF(BF301,BA301)&gt;0,1/COUNTIF(BA301,BA301),0),IF(COUNTIF(BG301,BB301)&gt;0,1/COUNTIF(BB301,BB301),0),IF(COUNTIF(BH301,BC301)&gt;0,1/COUNTIF(BC301,BC301),0)))</f>
        <v/>
      </c>
      <c r="AE301" s="22" t="s">
        <v>5</v>
      </c>
      <c r="AF301" s="23">
        <f>COUNTA(BE301:BH301)</f>
        <v>1</v>
      </c>
      <c r="AZ301" s="34">
        <f>F301</f>
        <v>0</v>
      </c>
      <c r="BA301" s="34"/>
      <c r="BB301" s="34"/>
      <c r="BC301" s="34"/>
      <c r="BD301" s="138" t="s">
        <v>9</v>
      </c>
      <c r="BE301" s="25" t="s">
        <v>138</v>
      </c>
      <c r="BF301" s="25"/>
      <c r="BG301" s="25"/>
      <c r="BH301" s="25"/>
    </row>
    <row r="302" spans="1:60" ht="18" customHeight="1" x14ac:dyDescent="0.25">
      <c r="B302"/>
      <c r="C302"/>
      <c r="D302" s="92"/>
      <c r="E302" s="92" t="s">
        <v>9</v>
      </c>
      <c r="F302" s="147"/>
      <c r="G302" s="147"/>
      <c r="H302" s="147"/>
      <c r="I302" s="147"/>
      <c r="J302" s="147"/>
      <c r="K302" s="147"/>
      <c r="L302" s="147"/>
      <c r="M302" s="147"/>
      <c r="N302" s="147"/>
      <c r="O302" s="147"/>
      <c r="P302" s="93" t="s">
        <v>10</v>
      </c>
      <c r="Q302" s="93"/>
      <c r="R302" s="93"/>
      <c r="S302" s="93"/>
      <c r="T302"/>
      <c r="U302"/>
      <c r="V302"/>
      <c r="W302"/>
      <c r="X302"/>
      <c r="Y302"/>
      <c r="Z302"/>
      <c r="AA302"/>
      <c r="AB302"/>
      <c r="AD302" s="21" t="str">
        <f>IF(F302="","",SUM(IF(COUNTIF(BE302,AZ302)&gt;0,1/COUNTIF(AZ302,AZ302),0),IF(COUNTIF(BF302,BA302)&gt;0,1/COUNTIF(BA302,BA302),0),IF(COUNTIF(BG302,BB302)&gt;0,1/COUNTIF(BB302,BB302),0),IF(COUNTIF(BH302,BC302)&gt;0,1/COUNTIF(BC302,BC302),0)))</f>
        <v/>
      </c>
      <c r="AE302" s="22" t="s">
        <v>5</v>
      </c>
      <c r="AF302" s="23">
        <f>COUNTA(BE302:BH302)</f>
        <v>1</v>
      </c>
      <c r="AZ302" s="34">
        <f>F302</f>
        <v>0</v>
      </c>
      <c r="BA302" s="34"/>
      <c r="BB302" s="34"/>
      <c r="BC302" s="34"/>
      <c r="BD302" s="138" t="s">
        <v>9</v>
      </c>
      <c r="BE302" s="25" t="s">
        <v>139</v>
      </c>
      <c r="BF302" s="25"/>
      <c r="BG302" s="25"/>
      <c r="BH302" s="25"/>
    </row>
    <row r="303" spans="1:60" ht="18" customHeight="1" x14ac:dyDescent="0.25">
      <c r="B303"/>
      <c r="C303"/>
      <c r="D303" s="92"/>
      <c r="E303" s="92" t="s">
        <v>9</v>
      </c>
      <c r="F303" s="147"/>
      <c r="G303" s="147"/>
      <c r="H303" s="147"/>
      <c r="I303" s="147"/>
      <c r="J303" s="147"/>
      <c r="K303" s="147"/>
      <c r="L303" s="147"/>
      <c r="M303" s="147"/>
      <c r="N303" s="147"/>
      <c r="O303" s="147"/>
      <c r="P303" s="93" t="s">
        <v>10</v>
      </c>
      <c r="Q303" s="93"/>
      <c r="R303" s="93"/>
      <c r="S303" s="93"/>
      <c r="T303"/>
      <c r="U303"/>
      <c r="V303"/>
      <c r="W303"/>
      <c r="X303"/>
      <c r="Y303"/>
      <c r="Z303"/>
      <c r="AA303"/>
      <c r="AB303"/>
      <c r="AD303" s="21" t="str">
        <f>IF(F303="","",SUM(IF(COUNTIF(BE303,AZ303)&gt;0,1/COUNTIF(AZ303,AZ303),0),IF(COUNTIF(BF303,BA303)&gt;0,1/COUNTIF(BA303,BA303),0),IF(COUNTIF(BG303,BB303)&gt;0,1/COUNTIF(BB303,BB303),0),IF(COUNTIF(BH303,BC303)&gt;0,1/COUNTIF(BC303,BC303),0)))</f>
        <v/>
      </c>
      <c r="AE303" s="22" t="s">
        <v>5</v>
      </c>
      <c r="AF303" s="23">
        <f>COUNTA(BE303:BH303)</f>
        <v>1</v>
      </c>
      <c r="AZ303" s="34">
        <f>F303</f>
        <v>0</v>
      </c>
      <c r="BA303" s="34"/>
      <c r="BB303" s="34"/>
      <c r="BC303" s="34"/>
      <c r="BD303" s="138" t="s">
        <v>9</v>
      </c>
      <c r="BE303" s="25" t="s">
        <v>140</v>
      </c>
      <c r="BF303" s="25"/>
      <c r="BG303" s="25"/>
      <c r="BH303" s="25"/>
    </row>
    <row r="304" spans="1:60" ht="18" customHeight="1" x14ac:dyDescent="0.25">
      <c r="B304"/>
      <c r="C304"/>
      <c r="D304" s="92"/>
      <c r="E304" s="92" t="s">
        <v>9</v>
      </c>
      <c r="F304" s="147"/>
      <c r="G304" s="147"/>
      <c r="H304" s="147"/>
      <c r="I304" s="147"/>
      <c r="J304" s="147"/>
      <c r="K304" s="147"/>
      <c r="L304" s="147"/>
      <c r="M304" s="147"/>
      <c r="N304" s="147"/>
      <c r="O304" s="147"/>
      <c r="P304" s="92" t="s">
        <v>141</v>
      </c>
      <c r="Q304" s="93"/>
      <c r="R304" s="93"/>
      <c r="S304" s="93"/>
      <c r="T304"/>
      <c r="U304"/>
      <c r="V304"/>
      <c r="W304"/>
      <c r="X304"/>
      <c r="Y304"/>
      <c r="Z304"/>
      <c r="AA304"/>
      <c r="AB304"/>
      <c r="AD304" s="21" t="str">
        <f>IF(F304="","",SUM(IF(COUNTIF(BE304,AZ304)&gt;0,1/COUNTIF(AZ304,AZ304),0),IF(COUNTIF(BF304,BA304)&gt;0,1/COUNTIF(BA304,BA304),0),IF(COUNTIF(BG304,BB304)&gt;0,1/COUNTIF(BB304,BB304),0),IF(COUNTIF(BH304,BC304)&gt;0,1/COUNTIF(BC304,BC304),0)))</f>
        <v/>
      </c>
      <c r="AE304" s="22" t="s">
        <v>5</v>
      </c>
      <c r="AF304" s="23">
        <f>COUNTA(BE304:BH304)</f>
        <v>1</v>
      </c>
      <c r="AZ304" s="34">
        <f>F304</f>
        <v>0</v>
      </c>
      <c r="BA304" s="34"/>
      <c r="BB304" s="34"/>
      <c r="BC304" s="34"/>
      <c r="BD304" s="138" t="s">
        <v>9</v>
      </c>
      <c r="BE304" s="25" t="s">
        <v>101</v>
      </c>
      <c r="BF304" s="25"/>
      <c r="BG304" s="25"/>
      <c r="BH304" s="25"/>
    </row>
    <row r="305" spans="2:60" ht="18" customHeight="1" x14ac:dyDescent="0.25">
      <c r="B305"/>
      <c r="C305"/>
      <c r="D305" s="97" t="s">
        <v>161</v>
      </c>
      <c r="E305" s="97" t="s">
        <v>135</v>
      </c>
      <c r="F305" s="147"/>
      <c r="G305" s="147"/>
      <c r="H305" s="147"/>
      <c r="I305" s="147"/>
      <c r="J305" s="147"/>
      <c r="K305" s="147"/>
      <c r="L305" s="147"/>
      <c r="M305" s="147"/>
      <c r="N305" s="147"/>
      <c r="O305" s="147"/>
      <c r="P305" s="92" t="s">
        <v>143</v>
      </c>
      <c r="Q305" s="93"/>
      <c r="R305" s="93"/>
      <c r="S305" s="93"/>
      <c r="T305"/>
      <c r="U305"/>
      <c r="V305"/>
      <c r="W305"/>
      <c r="X305"/>
      <c r="Y305"/>
      <c r="Z305"/>
      <c r="AA305"/>
      <c r="AB305"/>
      <c r="AD305" s="21" t="str">
        <f>IF(F305="","",SUM(IF(COUNTIF(BE305,AZ305)&gt;0,1/COUNTIF(AZ305,AZ305),0),IF(COUNTIF(BF305,BA305)&gt;0,1/COUNTIF(BA305,BA305),0),IF(COUNTIF(BG305,BB305)&gt;0,1/COUNTIF(BB305,BB305),0),IF(COUNTIF(BH305,BC305)&gt;0,1/COUNTIF(BC305,BC305),0)))</f>
        <v/>
      </c>
      <c r="AE305" s="22" t="s">
        <v>5</v>
      </c>
      <c r="AF305" s="23">
        <f>COUNTA(BE305:BH305)</f>
        <v>1</v>
      </c>
      <c r="AZ305" s="34">
        <f>F305</f>
        <v>0</v>
      </c>
      <c r="BA305" s="34"/>
      <c r="BB305" s="34"/>
      <c r="BC305" s="34"/>
      <c r="BD305" s="138" t="s">
        <v>9</v>
      </c>
      <c r="BE305" s="25" t="s">
        <v>142</v>
      </c>
      <c r="BF305" s="25"/>
      <c r="BG305" s="25"/>
      <c r="BH305" s="25"/>
    </row>
    <row r="306" spans="2:60" ht="18" customHeight="1" x14ac:dyDescent="0.25">
      <c r="B306"/>
      <c r="C306"/>
      <c r="D306" s="147"/>
      <c r="E306" s="147"/>
      <c r="F306" s="147"/>
      <c r="G306" s="147"/>
      <c r="H306" s="147"/>
      <c r="I306" s="147"/>
      <c r="J306" s="147"/>
      <c r="K306" s="147"/>
      <c r="L306" s="147"/>
      <c r="M306" s="147"/>
      <c r="N306" s="92" t="s">
        <v>141</v>
      </c>
      <c r="O306" s="93"/>
      <c r="P306" s="147"/>
      <c r="Q306" s="147"/>
      <c r="R306" s="147"/>
      <c r="S306" s="147"/>
      <c r="T306" s="147"/>
      <c r="U306" s="147"/>
      <c r="V306" s="147"/>
      <c r="W306" s="147"/>
      <c r="X306" s="147"/>
      <c r="Y306" s="147"/>
      <c r="Z306" s="92" t="s">
        <v>178</v>
      </c>
      <c r="AA306"/>
      <c r="AB306"/>
      <c r="AD306" s="21" t="str">
        <f>IF(AND(D306="",P306=""),"",SUM(IF(COUNTIF(BE306,AZ306)&gt;0,1/COUNTIF(AZ306,AZ306),0),IF(COUNTIF(BF306,BA306)&gt;0,1/COUNTIF(BA306,BA306),0),IF(COUNTIF(BG306,BB306)&gt;0,1/COUNTIF(BB306,BB306),0),IF(COUNTIF(BH306,BC306)&gt;0,1/COUNTIF(BC306,BC306),0)))</f>
        <v/>
      </c>
      <c r="AE306" s="22" t="s">
        <v>5</v>
      </c>
      <c r="AF306" s="23">
        <f>COUNTA(BE306:BH306)</f>
        <v>2</v>
      </c>
      <c r="AZ306" s="34">
        <f>D306</f>
        <v>0</v>
      </c>
      <c r="BA306" s="34">
        <f>P306</f>
        <v>0</v>
      </c>
      <c r="BB306" s="34"/>
      <c r="BC306" s="34"/>
      <c r="BD306" s="138" t="s">
        <v>9</v>
      </c>
      <c r="BE306" s="25" t="s">
        <v>144</v>
      </c>
      <c r="BF306" s="25" t="s">
        <v>145</v>
      </c>
      <c r="BG306" s="25"/>
      <c r="BH306" s="25"/>
    </row>
    <row r="307" spans="2:60" ht="18" customHeight="1" x14ac:dyDescent="0.25">
      <c r="B307"/>
      <c r="C307"/>
      <c r="D307" s="92" t="s">
        <v>414</v>
      </c>
      <c r="E307" s="93"/>
      <c r="F307" s="93"/>
      <c r="G307" s="93"/>
      <c r="H307" s="93"/>
      <c r="I307" s="93"/>
      <c r="J307" s="93"/>
      <c r="K307" s="93"/>
      <c r="L307" s="93"/>
      <c r="M307" s="93"/>
      <c r="N307" s="93"/>
      <c r="O307" s="93"/>
      <c r="P307" s="93"/>
      <c r="Q307" s="93"/>
      <c r="R307" s="93"/>
      <c r="S307" s="93"/>
      <c r="T307" s="93"/>
      <c r="U307" s="93"/>
      <c r="V307" s="93"/>
      <c r="W307" s="93"/>
      <c r="X307" s="93"/>
      <c r="Y307" s="93"/>
      <c r="Z307" s="93"/>
      <c r="AA307"/>
      <c r="AB307"/>
    </row>
    <row r="308" spans="2:60" ht="18" customHeight="1" thickBot="1" x14ac:dyDescent="0.3">
      <c r="B308"/>
      <c r="C308"/>
      <c r="D308" s="19"/>
      <c r="E308"/>
      <c r="F308"/>
      <c r="G308"/>
      <c r="H308"/>
      <c r="I308"/>
      <c r="J308"/>
      <c r="K308"/>
      <c r="L308"/>
      <c r="M308"/>
      <c r="N308"/>
      <c r="O308"/>
      <c r="P308"/>
      <c r="Q308"/>
      <c r="R308"/>
      <c r="S308"/>
      <c r="T308"/>
      <c r="U308"/>
      <c r="V308"/>
      <c r="W308"/>
      <c r="X308"/>
      <c r="Y308"/>
      <c r="Z308"/>
      <c r="AA308"/>
      <c r="AB308"/>
    </row>
    <row r="309" spans="2:60" ht="18" customHeight="1" thickBot="1" x14ac:dyDescent="0.3">
      <c r="B309"/>
      <c r="C309" s="45" t="str">
        <f>COUNTA($AS$7:AS309)&amp;"."</f>
        <v>19.</v>
      </c>
      <c r="D309" s="148" t="s">
        <v>146</v>
      </c>
      <c r="E309" s="148"/>
      <c r="F309" s="148"/>
      <c r="G309" s="148"/>
      <c r="H309" s="148"/>
      <c r="I309" s="148"/>
      <c r="J309" s="148"/>
      <c r="K309" s="148"/>
      <c r="L309" s="148"/>
      <c r="M309" s="148"/>
      <c r="N309" s="148"/>
      <c r="O309" s="148"/>
      <c r="P309" s="148"/>
      <c r="Q309" s="148"/>
      <c r="R309" s="148"/>
      <c r="S309" s="148"/>
      <c r="T309" s="148"/>
      <c r="U309" s="148"/>
      <c r="V309" s="148"/>
      <c r="W309" s="148"/>
      <c r="X309" s="148"/>
      <c r="Y309" s="148"/>
      <c r="Z309" s="148"/>
      <c r="AA309" s="148"/>
      <c r="AB309" s="148"/>
      <c r="AS309" s="136" t="s">
        <v>7</v>
      </c>
      <c r="AT309" s="137">
        <f>COUNTA($AS$7:AS309)</f>
        <v>19</v>
      </c>
      <c r="AU309" s="16">
        <f>SUM(AD309:AD319)</f>
        <v>0</v>
      </c>
      <c r="AV309" s="17" t="s">
        <v>5</v>
      </c>
      <c r="AW309" s="18">
        <f>SUM(AF309:AF319)</f>
        <v>4</v>
      </c>
      <c r="AX309" s="120" t="str">
        <f>MID(EK.,FIND("(",EK.,1)+1,(FIND(")",EK.,1)-FIND("(",EK.,1)-1))</f>
        <v>EK7</v>
      </c>
    </row>
    <row r="310" spans="2:60" ht="18" customHeight="1" x14ac:dyDescent="0.25">
      <c r="B310"/>
      <c r="C310"/>
      <c r="D310" s="92" t="s">
        <v>153</v>
      </c>
      <c r="E310"/>
      <c r="F310"/>
      <c r="G310"/>
      <c r="H310"/>
      <c r="I310"/>
      <c r="J310"/>
      <c r="K310"/>
      <c r="L310"/>
      <c r="M310"/>
      <c r="N310"/>
      <c r="O310"/>
      <c r="P310"/>
      <c r="Q310"/>
      <c r="R310"/>
      <c r="S310"/>
      <c r="T310"/>
      <c r="U310"/>
      <c r="V310"/>
      <c r="W310"/>
      <c r="X310"/>
      <c r="Y310"/>
      <c r="Z310"/>
      <c r="AA310"/>
      <c r="AB310"/>
    </row>
    <row r="311" spans="2:60" ht="18" customHeight="1" x14ac:dyDescent="0.25">
      <c r="B311"/>
      <c r="C311"/>
      <c r="D311" s="19"/>
      <c r="E311"/>
      <c r="F311"/>
      <c r="G311"/>
      <c r="H311"/>
      <c r="I311"/>
      <c r="J311"/>
      <c r="K311"/>
      <c r="L311"/>
      <c r="M311"/>
      <c r="N311"/>
      <c r="O311"/>
      <c r="P311"/>
      <c r="Q311"/>
      <c r="R311"/>
      <c r="S311"/>
      <c r="T311"/>
      <c r="U311"/>
      <c r="V311"/>
      <c r="W311"/>
      <c r="X311"/>
      <c r="Y311"/>
      <c r="Z311"/>
      <c r="AA311"/>
      <c r="AB311"/>
    </row>
    <row r="312" spans="2:60" ht="18" customHeight="1" x14ac:dyDescent="0.25">
      <c r="B312"/>
      <c r="C312"/>
      <c r="D312" s="19"/>
      <c r="E312"/>
      <c r="F312"/>
      <c r="G312"/>
      <c r="H312"/>
      <c r="I312"/>
      <c r="J312"/>
      <c r="K312"/>
      <c r="L312"/>
      <c r="M312"/>
      <c r="N312"/>
      <c r="O312"/>
      <c r="P312"/>
      <c r="Q312"/>
      <c r="R312"/>
      <c r="S312"/>
      <c r="T312"/>
      <c r="U312"/>
      <c r="V312"/>
      <c r="W312"/>
      <c r="X312"/>
      <c r="Y312"/>
      <c r="Z312"/>
      <c r="AA312"/>
      <c r="AB312"/>
    </row>
    <row r="313" spans="2:60" ht="18" customHeight="1" x14ac:dyDescent="0.25">
      <c r="B313"/>
      <c r="C313"/>
      <c r="D313" s="19"/>
      <c r="E313"/>
      <c r="F313"/>
      <c r="G313"/>
      <c r="H313"/>
      <c r="I313"/>
      <c r="J313"/>
      <c r="K313"/>
      <c r="L313"/>
      <c r="M313"/>
      <c r="N313"/>
      <c r="O313"/>
      <c r="P313"/>
      <c r="Q313"/>
      <c r="R313"/>
      <c r="S313"/>
      <c r="T313"/>
      <c r="U313"/>
      <c r="V313"/>
      <c r="W313"/>
      <c r="X313"/>
      <c r="Y313"/>
      <c r="Z313"/>
      <c r="AA313"/>
      <c r="AB313"/>
    </row>
    <row r="314" spans="2:60" ht="18" customHeight="1" x14ac:dyDescent="0.25">
      <c r="B314"/>
      <c r="C314"/>
      <c r="D314" s="19"/>
      <c r="E314"/>
      <c r="F314"/>
      <c r="G314"/>
      <c r="H314"/>
      <c r="I314"/>
      <c r="J314"/>
      <c r="K314"/>
      <c r="L314"/>
      <c r="M314"/>
      <c r="N314"/>
      <c r="O314"/>
      <c r="P314"/>
      <c r="Q314"/>
      <c r="R314"/>
      <c r="S314"/>
      <c r="T314"/>
      <c r="U314"/>
      <c r="V314"/>
      <c r="W314"/>
      <c r="X314"/>
      <c r="Y314"/>
      <c r="Z314"/>
      <c r="AA314"/>
      <c r="AB314"/>
    </row>
    <row r="315" spans="2:60" ht="18" customHeight="1" x14ac:dyDescent="0.25">
      <c r="B315"/>
      <c r="C315"/>
      <c r="D315" s="19"/>
      <c r="E315"/>
      <c r="F315"/>
      <c r="G315"/>
      <c r="H315"/>
      <c r="I315"/>
      <c r="J315"/>
      <c r="K315"/>
      <c r="L315"/>
      <c r="M315"/>
      <c r="N315"/>
      <c r="O315"/>
      <c r="P315"/>
      <c r="Q315"/>
      <c r="R315"/>
      <c r="S315"/>
      <c r="T315"/>
      <c r="U315"/>
      <c r="V315"/>
      <c r="W315"/>
      <c r="X315"/>
      <c r="Y315"/>
      <c r="Z315"/>
      <c r="AA315"/>
      <c r="AB315"/>
    </row>
    <row r="316" spans="2:60" ht="18" customHeight="1" x14ac:dyDescent="0.25">
      <c r="B316"/>
      <c r="C316"/>
      <c r="D316" s="46" t="s">
        <v>34</v>
      </c>
      <c r="E316" s="147"/>
      <c r="F316" s="147"/>
      <c r="G316" s="147"/>
      <c r="H316" s="147"/>
      <c r="I316" s="147"/>
      <c r="J316" s="147"/>
      <c r="K316" s="147"/>
      <c r="L316" s="147"/>
      <c r="M316" s="147"/>
      <c r="N316" s="147"/>
      <c r="O316"/>
      <c r="P316"/>
      <c r="Q316"/>
      <c r="R316"/>
      <c r="S316"/>
      <c r="T316"/>
      <c r="U316"/>
      <c r="V316"/>
      <c r="W316"/>
      <c r="X316"/>
      <c r="Y316"/>
      <c r="Z316"/>
      <c r="AA316"/>
      <c r="AB316"/>
      <c r="AD316" s="21" t="str">
        <f>IF(E316="","",SUM(IF(COUNTIF(BE316,AZ316)&gt;0,1/COUNTIF(AZ316,AZ316),0),IF(COUNTIF(BF316,BA316)&gt;0,1/COUNTIF(BA316,BA316),0),IF(COUNTIF(BG316,BB316)&gt;0,1/COUNTIF(BB316,BB316),0),IF(COUNTIF(BH316,BC316)&gt;0,1/COUNTIF(BC316,BC316),0)))</f>
        <v/>
      </c>
      <c r="AE316" s="22" t="s">
        <v>5</v>
      </c>
      <c r="AF316" s="23">
        <f>COUNTA(BE316:BH316)</f>
        <v>1</v>
      </c>
      <c r="AG316" s="113"/>
      <c r="AH316" s="113"/>
      <c r="AI316" s="113"/>
      <c r="AJ316" s="113"/>
      <c r="AK316" s="113"/>
      <c r="AL316" s="113"/>
      <c r="AM316" s="113"/>
      <c r="AN316" s="113"/>
      <c r="AO316" s="113"/>
      <c r="AP316" s="113"/>
      <c r="AQ316" s="113"/>
      <c r="AR316" s="113"/>
      <c r="AS316" s="113"/>
      <c r="AT316" s="113"/>
      <c r="AU316" s="113"/>
      <c r="AV316" s="113"/>
      <c r="AW316" s="113"/>
      <c r="AX316" s="113"/>
      <c r="AY316" s="113"/>
      <c r="AZ316" s="34">
        <f>E316</f>
        <v>0</v>
      </c>
      <c r="BA316" s="34"/>
      <c r="BB316" s="34"/>
      <c r="BC316" s="34"/>
      <c r="BD316" s="138" t="s">
        <v>9</v>
      </c>
      <c r="BE316" s="25" t="s">
        <v>150</v>
      </c>
      <c r="BF316" s="25"/>
      <c r="BG316" s="25"/>
      <c r="BH316" s="25"/>
    </row>
    <row r="317" spans="2:60" ht="18" customHeight="1" x14ac:dyDescent="0.25">
      <c r="B317"/>
      <c r="C317"/>
      <c r="D317" s="46" t="s">
        <v>35</v>
      </c>
      <c r="E317" s="147"/>
      <c r="F317" s="147"/>
      <c r="G317" s="147"/>
      <c r="H317" s="147"/>
      <c r="I317" s="147"/>
      <c r="J317" s="147"/>
      <c r="K317" s="147"/>
      <c r="L317" s="147"/>
      <c r="M317" s="147"/>
      <c r="N317" s="147"/>
      <c r="O317"/>
      <c r="P317"/>
      <c r="Q317"/>
      <c r="R317"/>
      <c r="S317"/>
      <c r="T317"/>
      <c r="U317"/>
      <c r="V317"/>
      <c r="W317"/>
      <c r="X317"/>
      <c r="Y317"/>
      <c r="Z317"/>
      <c r="AA317"/>
      <c r="AB317"/>
      <c r="AD317" s="21" t="str">
        <f t="shared" ref="AD317:AD319" si="46">IF(E317="","",SUM(IF(COUNTIF(BE317,AZ317)&gt;0,1/COUNTIF(AZ317,AZ317),0),IF(COUNTIF(BF317,BA317)&gt;0,1/COUNTIF(BA317,BA317),0),IF(COUNTIF(BG317,BB317)&gt;0,1/COUNTIF(BB317,BB317),0),IF(COUNTIF(BH317,BC317)&gt;0,1/COUNTIF(BC317,BC317),0)))</f>
        <v/>
      </c>
      <c r="AE317" s="22" t="s">
        <v>5</v>
      </c>
      <c r="AF317" s="23">
        <f t="shared" ref="AF317:AF319" si="47">COUNTA(BE317:BH317)</f>
        <v>1</v>
      </c>
      <c r="AG317" s="113"/>
      <c r="AH317" s="113"/>
      <c r="AI317" s="113"/>
      <c r="AJ317" s="113"/>
      <c r="AK317" s="113"/>
      <c r="AL317" s="113"/>
      <c r="AM317" s="113"/>
      <c r="AN317" s="113"/>
      <c r="AO317" s="113"/>
      <c r="AP317" s="113"/>
      <c r="AQ317" s="113"/>
      <c r="AR317" s="113"/>
      <c r="AS317" s="113"/>
      <c r="AT317" s="113"/>
      <c r="AU317" s="113"/>
      <c r="AV317" s="113"/>
      <c r="AW317" s="113"/>
      <c r="AX317" s="113"/>
      <c r="AY317" s="113"/>
      <c r="AZ317" s="34">
        <f t="shared" ref="AZ317:AZ319" si="48">E317</f>
        <v>0</v>
      </c>
      <c r="BA317" s="34"/>
      <c r="BB317" s="34"/>
      <c r="BC317" s="34"/>
      <c r="BD317" s="138" t="s">
        <v>9</v>
      </c>
      <c r="BE317" s="25" t="s">
        <v>151</v>
      </c>
      <c r="BF317" s="25"/>
      <c r="BG317" s="25"/>
      <c r="BH317" s="25"/>
    </row>
    <row r="318" spans="2:60" ht="18" customHeight="1" x14ac:dyDescent="0.25">
      <c r="B318"/>
      <c r="C318"/>
      <c r="D318" s="46" t="s">
        <v>147</v>
      </c>
      <c r="E318" s="147"/>
      <c r="F318" s="147"/>
      <c r="G318" s="147"/>
      <c r="H318" s="147"/>
      <c r="I318" s="147"/>
      <c r="J318" s="147"/>
      <c r="K318" s="147"/>
      <c r="L318" s="147"/>
      <c r="M318" s="147"/>
      <c r="N318" s="147"/>
      <c r="O318"/>
      <c r="P318"/>
      <c r="Q318"/>
      <c r="R318"/>
      <c r="S318"/>
      <c r="T318"/>
      <c r="U318"/>
      <c r="V318"/>
      <c r="W318"/>
      <c r="X318"/>
      <c r="Y318"/>
      <c r="Z318"/>
      <c r="AA318"/>
      <c r="AB318"/>
      <c r="AD318" s="21" t="str">
        <f t="shared" si="46"/>
        <v/>
      </c>
      <c r="AE318" s="22" t="s">
        <v>5</v>
      </c>
      <c r="AF318" s="23">
        <f t="shared" si="47"/>
        <v>1</v>
      </c>
      <c r="AG318" s="113"/>
      <c r="AH318" s="113"/>
      <c r="AI318" s="113"/>
      <c r="AJ318" s="113"/>
      <c r="AK318" s="113"/>
      <c r="AL318" s="113"/>
      <c r="AM318" s="113"/>
      <c r="AN318" s="113"/>
      <c r="AO318" s="113"/>
      <c r="AP318" s="113"/>
      <c r="AQ318" s="113"/>
      <c r="AR318" s="113"/>
      <c r="AS318" s="113"/>
      <c r="AT318" s="113"/>
      <c r="AU318" s="113"/>
      <c r="AV318" s="113"/>
      <c r="AW318" s="113"/>
      <c r="AX318" s="113"/>
      <c r="AY318" s="113"/>
      <c r="AZ318" s="34">
        <f t="shared" si="48"/>
        <v>0</v>
      </c>
      <c r="BA318" s="34"/>
      <c r="BB318" s="34"/>
      <c r="BC318" s="34"/>
      <c r="BD318" s="138" t="s">
        <v>9</v>
      </c>
      <c r="BE318" s="25" t="s">
        <v>149</v>
      </c>
      <c r="BF318" s="25"/>
      <c r="BG318" s="25"/>
      <c r="BH318" s="25"/>
    </row>
    <row r="319" spans="2:60" ht="18" customHeight="1" x14ac:dyDescent="0.25">
      <c r="B319"/>
      <c r="C319"/>
      <c r="D319" s="46" t="s">
        <v>148</v>
      </c>
      <c r="E319" s="147"/>
      <c r="F319" s="147"/>
      <c r="G319" s="147"/>
      <c r="H319" s="147"/>
      <c r="I319" s="147"/>
      <c r="J319" s="147"/>
      <c r="K319" s="147"/>
      <c r="L319" s="147"/>
      <c r="M319" s="147"/>
      <c r="N319" s="147"/>
      <c r="O319"/>
      <c r="P319"/>
      <c r="Q319"/>
      <c r="R319"/>
      <c r="S319"/>
      <c r="T319"/>
      <c r="U319"/>
      <c r="V319"/>
      <c r="W319"/>
      <c r="X319"/>
      <c r="Y319"/>
      <c r="Z319"/>
      <c r="AA319"/>
      <c r="AB319"/>
      <c r="AD319" s="21" t="str">
        <f t="shared" si="46"/>
        <v/>
      </c>
      <c r="AE319" s="22" t="s">
        <v>5</v>
      </c>
      <c r="AF319" s="23">
        <f t="shared" si="47"/>
        <v>1</v>
      </c>
      <c r="AG319" s="113"/>
      <c r="AH319" s="113"/>
      <c r="AI319" s="113"/>
      <c r="AJ319" s="113"/>
      <c r="AK319" s="113"/>
      <c r="AL319" s="113"/>
      <c r="AM319" s="113"/>
      <c r="AN319" s="113"/>
      <c r="AO319" s="113"/>
      <c r="AP319" s="113"/>
      <c r="AQ319" s="113"/>
      <c r="AR319" s="113"/>
      <c r="AS319" s="113"/>
      <c r="AT319" s="113"/>
      <c r="AU319" s="113"/>
      <c r="AV319" s="113"/>
      <c r="AW319" s="113"/>
      <c r="AX319" s="113"/>
      <c r="AY319" s="113"/>
      <c r="AZ319" s="34">
        <f t="shared" si="48"/>
        <v>0</v>
      </c>
      <c r="BA319" s="34"/>
      <c r="BB319" s="34"/>
      <c r="BC319" s="34"/>
      <c r="BD319" s="138" t="s">
        <v>9</v>
      </c>
      <c r="BE319" s="25" t="s">
        <v>152</v>
      </c>
      <c r="BF319" s="25"/>
      <c r="BG319" s="25"/>
      <c r="BH319" s="25"/>
    </row>
    <row r="320" spans="2:60" ht="18" customHeight="1" thickBot="1" x14ac:dyDescent="0.3">
      <c r="B320"/>
      <c r="C320"/>
      <c r="D320" s="19"/>
      <c r="E320"/>
      <c r="F320"/>
      <c r="G320"/>
      <c r="H320"/>
      <c r="I320"/>
      <c r="J320"/>
      <c r="K320"/>
      <c r="L320"/>
      <c r="M320"/>
      <c r="N320"/>
      <c r="O320"/>
      <c r="P320"/>
      <c r="Q320"/>
      <c r="R320"/>
      <c r="S320"/>
      <c r="T320"/>
      <c r="U320"/>
      <c r="V320"/>
      <c r="W320"/>
      <c r="X320"/>
      <c r="Y320"/>
      <c r="Z320"/>
      <c r="AA320"/>
      <c r="AB320"/>
    </row>
    <row r="321" spans="2:60" ht="18" customHeight="1" thickBot="1" x14ac:dyDescent="0.3">
      <c r="B321"/>
      <c r="C321" s="45" t="str">
        <f>COUNTA($AS$7:AS321)&amp;"."</f>
        <v>20.</v>
      </c>
      <c r="D321" s="148" t="s">
        <v>154</v>
      </c>
      <c r="E321" s="148"/>
      <c r="F321" s="148"/>
      <c r="G321" s="148"/>
      <c r="H321" s="148"/>
      <c r="I321" s="148"/>
      <c r="J321" s="148"/>
      <c r="K321" s="148"/>
      <c r="L321" s="148"/>
      <c r="M321" s="148"/>
      <c r="N321" s="148"/>
      <c r="O321" s="148"/>
      <c r="P321" s="148"/>
      <c r="Q321" s="148"/>
      <c r="R321" s="148"/>
      <c r="S321" s="148"/>
      <c r="T321" s="148"/>
      <c r="U321" s="148"/>
      <c r="V321" s="148"/>
      <c r="W321" s="148"/>
      <c r="X321" s="148"/>
      <c r="Y321" s="148"/>
      <c r="Z321" s="148"/>
      <c r="AA321" s="148"/>
      <c r="AB321" s="148"/>
      <c r="AS321" s="136" t="s">
        <v>7</v>
      </c>
      <c r="AT321" s="137">
        <f>COUNTA($AS$7:AS321)</f>
        <v>20</v>
      </c>
      <c r="AU321" s="16">
        <f>SUM(AD321:AD325)</f>
        <v>0</v>
      </c>
      <c r="AV321" s="17" t="s">
        <v>5</v>
      </c>
      <c r="AW321" s="18">
        <f>SUM(AF321:AF325)</f>
        <v>5</v>
      </c>
      <c r="AX321" s="120" t="str">
        <f>MID(EK.,FIND("(",EK.,1)+1,(FIND(")",EK.,1)-FIND("(",EK.,1)-1))</f>
        <v>EK7</v>
      </c>
    </row>
    <row r="322" spans="2:60" ht="18" customHeight="1" x14ac:dyDescent="0.25">
      <c r="B322"/>
      <c r="C322"/>
      <c r="D322" s="92" t="s">
        <v>123</v>
      </c>
      <c r="E322"/>
      <c r="F322"/>
      <c r="G322"/>
      <c r="H322"/>
      <c r="I322"/>
      <c r="J322"/>
      <c r="K322"/>
      <c r="L322" s="147"/>
      <c r="M322" s="147"/>
      <c r="N322" s="147"/>
      <c r="O322" s="147"/>
      <c r="P322" s="147"/>
      <c r="Q322" s="147"/>
      <c r="R322" s="147"/>
      <c r="S322" s="147"/>
      <c r="T322" s="147"/>
      <c r="U322" s="147"/>
      <c r="V322" s="92" t="s">
        <v>126</v>
      </c>
      <c r="W322"/>
      <c r="X322"/>
      <c r="Y322" s="8"/>
      <c r="Z322" s="8"/>
      <c r="AA322" s="8"/>
      <c r="AB322" s="8"/>
      <c r="AD322" s="21" t="str">
        <f>IF(L322="","",SUM(IF(COUNTIF(BE322,AZ322)&gt;0,1/COUNTIF(AZ322,AZ322),0),IF(COUNTIF(BF322,BA322)&gt;0,1/COUNTIF(BA322,BA322),0),IF(COUNTIF(BG322,BB322)&gt;0,1/COUNTIF(BB322,BB322),0),IF(COUNTIF(BH322,BC322)&gt;0,1/COUNTIF(BC322,BC322),0)))</f>
        <v/>
      </c>
      <c r="AE322" s="22" t="s">
        <v>5</v>
      </c>
      <c r="AF322" s="23">
        <f t="shared" ref="AF322" si="49">COUNTA(BE322:BH322)</f>
        <v>1</v>
      </c>
      <c r="AZ322" s="34">
        <f>L322</f>
        <v>0</v>
      </c>
      <c r="BA322" s="34"/>
      <c r="BB322" s="34"/>
      <c r="BC322" s="34"/>
      <c r="BD322" s="138" t="s">
        <v>9</v>
      </c>
      <c r="BE322" s="25" t="s">
        <v>124</v>
      </c>
      <c r="BF322" s="25"/>
      <c r="BG322" s="25"/>
      <c r="BH322" s="25"/>
    </row>
    <row r="323" spans="2:60" ht="18" customHeight="1" x14ac:dyDescent="0.25">
      <c r="B323"/>
      <c r="C323"/>
      <c r="D323" s="147"/>
      <c r="E323" s="147"/>
      <c r="F323" s="147"/>
      <c r="G323" s="147"/>
      <c r="H323" s="147"/>
      <c r="I323" s="147"/>
      <c r="J323" s="147"/>
      <c r="K323" s="147"/>
      <c r="L323" s="147"/>
      <c r="M323" s="147"/>
      <c r="N323" s="92" t="s">
        <v>127</v>
      </c>
      <c r="O323"/>
      <c r="P323"/>
      <c r="Q323" s="147"/>
      <c r="R323" s="147"/>
      <c r="S323" s="147"/>
      <c r="T323" s="147"/>
      <c r="U323" s="147"/>
      <c r="V323" s="147"/>
      <c r="W323" s="147"/>
      <c r="X323" s="147"/>
      <c r="Y323" s="147"/>
      <c r="Z323" s="147"/>
      <c r="AA323" s="92" t="s">
        <v>129</v>
      </c>
      <c r="AB323" s="93"/>
      <c r="AD323" s="21" t="str">
        <f>IF(AND(D323="",Q323=""),"",SUM(IF(COUNTIF(BE323,AZ323)&gt;0,1/COUNTIF(AZ323,AZ323),0),IF(COUNTIF(BF323,BA323)&gt;0,1/COUNTIF(BA323,BA323),0),IF(COUNTIF(BG323,BB323)&gt;0,1/COUNTIF(BB323,BB323),0),IF(COUNTIF(BH323,BC323)&gt;0,1/COUNTIF(BC323,BC323),0)))</f>
        <v/>
      </c>
      <c r="AE323" s="22" t="s">
        <v>5</v>
      </c>
      <c r="AF323" s="23">
        <f>COUNTA(BE323:BH323)</f>
        <v>2</v>
      </c>
      <c r="AZ323" s="34">
        <f>D323</f>
        <v>0</v>
      </c>
      <c r="BA323" s="34">
        <f>Q323</f>
        <v>0</v>
      </c>
      <c r="BB323" s="34"/>
      <c r="BC323" s="34"/>
      <c r="BD323" s="138" t="s">
        <v>9</v>
      </c>
      <c r="BE323" s="25" t="s">
        <v>125</v>
      </c>
      <c r="BF323" s="25" t="s">
        <v>128</v>
      </c>
      <c r="BG323" s="25"/>
      <c r="BH323" s="25"/>
    </row>
    <row r="324" spans="2:60" ht="18" customHeight="1" x14ac:dyDescent="0.25">
      <c r="B324"/>
      <c r="C324"/>
      <c r="D324" s="147"/>
      <c r="E324" s="147"/>
      <c r="F324" s="147"/>
      <c r="G324" s="147"/>
      <c r="H324" s="147"/>
      <c r="I324" s="147"/>
      <c r="J324" s="147"/>
      <c r="K324" s="147"/>
      <c r="L324" s="147"/>
      <c r="M324" s="147"/>
      <c r="N324" s="97" t="s">
        <v>177</v>
      </c>
      <c r="O324"/>
      <c r="P324" s="147"/>
      <c r="Q324" s="147"/>
      <c r="R324" s="147"/>
      <c r="S324" s="147"/>
      <c r="T324" s="147"/>
      <c r="U324" s="147"/>
      <c r="V324" s="147"/>
      <c r="W324" s="147"/>
      <c r="X324" s="147"/>
      <c r="Y324" s="147"/>
      <c r="Z324" s="92" t="s">
        <v>412</v>
      </c>
      <c r="AA324" s="93"/>
      <c r="AB324"/>
      <c r="AD324" s="21" t="str">
        <f>IF(AND(D324="",P324=""),"",SUM(IF(COUNTIF(BE324,AZ324)&gt;0,1/COUNTIF(AZ324,AZ324),0),IF(COUNTIF(BF324,BA324)&gt;0,1/COUNTIF(BA324,BA324),0),IF(COUNTIF(BG324,BB324)&gt;0,1/COUNTIF(BB324,BB324),0),IF(COUNTIF(BH324,BC324)&gt;0,1/COUNTIF(BC324,BC324),0)))</f>
        <v/>
      </c>
      <c r="AE324" s="22" t="s">
        <v>5</v>
      </c>
      <c r="AF324" s="23">
        <f>COUNTA(BE324:BH324)</f>
        <v>2</v>
      </c>
      <c r="AZ324" s="34">
        <f>D324</f>
        <v>0</v>
      </c>
      <c r="BA324" s="34">
        <f>P324</f>
        <v>0</v>
      </c>
      <c r="BB324" s="34"/>
      <c r="BC324" s="34"/>
      <c r="BD324" s="138" t="s">
        <v>9</v>
      </c>
      <c r="BE324" s="25" t="s">
        <v>130</v>
      </c>
      <c r="BF324" s="25" t="s">
        <v>131</v>
      </c>
      <c r="BG324" s="25"/>
      <c r="BH324" s="25"/>
    </row>
    <row r="325" spans="2:60" ht="18" customHeight="1" x14ac:dyDescent="0.25">
      <c r="B325"/>
      <c r="C325"/>
      <c r="D325" s="8" t="s">
        <v>413</v>
      </c>
      <c r="E325"/>
      <c r="F325"/>
      <c r="G325"/>
      <c r="H325"/>
      <c r="I325"/>
      <c r="J325"/>
      <c r="K325"/>
      <c r="L325"/>
      <c r="M325"/>
      <c r="N325"/>
      <c r="O325"/>
      <c r="P325"/>
      <c r="Q325"/>
      <c r="R325"/>
      <c r="S325"/>
      <c r="T325"/>
      <c r="U325"/>
      <c r="V325"/>
      <c r="W325"/>
      <c r="X325"/>
      <c r="Y325"/>
      <c r="Z325"/>
      <c r="AA325"/>
      <c r="AB325"/>
    </row>
    <row r="326" spans="2:60" ht="18" customHeight="1" thickBot="1" x14ac:dyDescent="0.3">
      <c r="B326"/>
      <c r="C326"/>
      <c r="D326" s="19"/>
      <c r="E326"/>
      <c r="F326"/>
      <c r="G326"/>
      <c r="H326"/>
      <c r="I326"/>
      <c r="J326"/>
      <c r="K326"/>
      <c r="L326"/>
      <c r="M326"/>
      <c r="N326"/>
      <c r="O326"/>
      <c r="P326"/>
      <c r="Q326"/>
      <c r="R326"/>
      <c r="S326"/>
      <c r="T326"/>
      <c r="U326"/>
      <c r="V326"/>
      <c r="W326"/>
      <c r="X326"/>
      <c r="Y326"/>
      <c r="Z326"/>
      <c r="AA326"/>
      <c r="AB326"/>
    </row>
    <row r="327" spans="2:60" ht="18" customHeight="1" thickBot="1" x14ac:dyDescent="0.3">
      <c r="B327"/>
      <c r="C327" s="45" t="str">
        <f>COUNTA($AS$7:AS327)&amp;"."</f>
        <v>21.</v>
      </c>
      <c r="D327" s="148" t="s">
        <v>157</v>
      </c>
      <c r="E327" s="148"/>
      <c r="F327" s="148"/>
      <c r="G327" s="148"/>
      <c r="H327" s="148"/>
      <c r="I327" s="148"/>
      <c r="J327" s="148"/>
      <c r="K327" s="148"/>
      <c r="L327" s="148"/>
      <c r="M327" s="148"/>
      <c r="N327" s="148"/>
      <c r="O327" s="148"/>
      <c r="P327" s="148"/>
      <c r="Q327" s="148"/>
      <c r="R327" s="148"/>
      <c r="S327" s="148"/>
      <c r="T327" s="148"/>
      <c r="U327" s="148"/>
      <c r="V327" s="148"/>
      <c r="W327" s="148"/>
      <c r="X327" s="148"/>
      <c r="Y327" s="148"/>
      <c r="Z327" s="148"/>
      <c r="AA327" s="148"/>
      <c r="AB327" s="148"/>
      <c r="AS327" s="136" t="s">
        <v>7</v>
      </c>
      <c r="AT327" s="137">
        <f>COUNTA($AS$7:AS327)</f>
        <v>21</v>
      </c>
      <c r="AU327" s="16">
        <f>SUM(AD327:AD333)</f>
        <v>0</v>
      </c>
      <c r="AV327" s="17" t="s">
        <v>5</v>
      </c>
      <c r="AW327" s="18">
        <f>SUM(AF327:AF333)</f>
        <v>3</v>
      </c>
      <c r="AX327" s="120" t="str">
        <f>MID(EK.,FIND("(",EK.,1)+1,(FIND(")",EK.,1)-FIND("(",EK.,1)-1))</f>
        <v>EK7</v>
      </c>
    </row>
    <row r="328" spans="2:60" ht="18" customHeight="1" x14ac:dyDescent="0.25">
      <c r="B328"/>
      <c r="C328"/>
      <c r="D328" s="92" t="s">
        <v>408</v>
      </c>
      <c r="E328" s="93"/>
      <c r="F328" s="93"/>
      <c r="G328" s="93"/>
      <c r="H328" s="93"/>
      <c r="I328" s="93"/>
      <c r="J328" s="93"/>
      <c r="K328" s="93"/>
      <c r="L328" s="93"/>
      <c r="M328" s="93"/>
      <c r="N328" s="171"/>
      <c r="O328" s="171"/>
      <c r="P328" s="171"/>
      <c r="Q328" s="171"/>
      <c r="R328" s="171"/>
      <c r="S328" s="92" t="s">
        <v>410</v>
      </c>
      <c r="T328" s="93"/>
      <c r="U328" s="93"/>
      <c r="V328" s="93"/>
      <c r="W328" s="93"/>
      <c r="X328" s="93"/>
      <c r="Y328" s="93"/>
      <c r="Z328" s="93"/>
      <c r="AA328" s="93"/>
      <c r="AB328" s="93"/>
      <c r="AD328" s="21" t="str">
        <f>IF(N328="","",SUM(IF(COUNTIF(BE328,AZ328)&gt;0,1/COUNTIF(AZ328,AZ328),0),IF(COUNTIF(BF328,BA328)&gt;0,1/COUNTIF(BA328,BA328),0),IF(COUNTIF(BG328,BB328)&gt;0,1/COUNTIF(BB328,BB328),0),IF(COUNTIF(BH328,BC328)&gt;0,1/COUNTIF(BC328,BC328),0)))</f>
        <v/>
      </c>
      <c r="AE328" s="22" t="s">
        <v>5</v>
      </c>
      <c r="AF328" s="23">
        <f t="shared" ref="AF328" si="50">COUNTA(BE328:BH328)</f>
        <v>1</v>
      </c>
      <c r="AG328" s="113"/>
      <c r="AH328" s="113"/>
      <c r="AI328" s="113"/>
      <c r="AJ328" s="113"/>
      <c r="AK328" s="113"/>
      <c r="AL328" s="113"/>
      <c r="AM328" s="113"/>
      <c r="AN328" s="113"/>
      <c r="AO328" s="113"/>
      <c r="AP328" s="113"/>
      <c r="AQ328" s="113"/>
      <c r="AR328" s="113"/>
      <c r="AS328" s="113"/>
      <c r="AT328" s="113"/>
      <c r="AU328" s="113"/>
      <c r="AV328" s="113"/>
      <c r="AW328" s="113"/>
      <c r="AX328" s="113"/>
      <c r="AY328" s="113"/>
      <c r="AZ328" s="64">
        <f>N328</f>
        <v>0</v>
      </c>
      <c r="BA328" s="34"/>
      <c r="BB328" s="34"/>
      <c r="BC328" s="34"/>
      <c r="BD328" s="138" t="s">
        <v>9</v>
      </c>
      <c r="BE328" s="25">
        <v>800</v>
      </c>
      <c r="BF328" s="25"/>
      <c r="BG328" s="25"/>
      <c r="BH328" s="25"/>
    </row>
    <row r="329" spans="2:60" ht="18" customHeight="1" x14ac:dyDescent="0.25">
      <c r="B329"/>
      <c r="C329"/>
      <c r="D329" s="92" t="s">
        <v>409</v>
      </c>
      <c r="E329" s="93"/>
      <c r="F329" s="93"/>
      <c r="G329" s="93"/>
      <c r="H329" s="93"/>
      <c r="I329" s="93"/>
      <c r="J329" s="93"/>
      <c r="K329" s="93"/>
      <c r="L329" s="93"/>
      <c r="M329" s="93"/>
      <c r="N329" s="93"/>
      <c r="O329" s="93"/>
      <c r="P329" s="93"/>
      <c r="Q329" s="93"/>
      <c r="R329" s="93"/>
      <c r="S329" s="93"/>
      <c r="T329" s="93"/>
      <c r="U329" s="93"/>
      <c r="V329" s="93"/>
      <c r="W329" s="93"/>
      <c r="X329" s="93"/>
      <c r="Y329" s="93"/>
      <c r="Z329" s="93"/>
      <c r="AA329" s="93"/>
      <c r="AB329" s="93"/>
    </row>
    <row r="330" spans="2:60" ht="18" customHeight="1" x14ac:dyDescent="0.25">
      <c r="B330"/>
      <c r="C330"/>
      <c r="D330" s="92" t="s">
        <v>411</v>
      </c>
      <c r="E330" s="93"/>
      <c r="F330" s="93"/>
      <c r="G330" s="93"/>
      <c r="H330" s="93"/>
      <c r="I330" s="93"/>
      <c r="J330" s="93"/>
      <c r="K330" s="93"/>
      <c r="L330" s="93"/>
      <c r="M330" s="93"/>
      <c r="N330" s="93"/>
      <c r="O330" s="93"/>
      <c r="P330" s="93"/>
      <c r="Q330" s="93"/>
      <c r="R330" s="93"/>
      <c r="S330" s="147"/>
      <c r="T330" s="147"/>
      <c r="U330" s="147"/>
      <c r="V330" s="147"/>
      <c r="W330" s="147"/>
      <c r="X330" s="92" t="s">
        <v>170</v>
      </c>
      <c r="Y330" s="93"/>
      <c r="Z330" s="93"/>
      <c r="AA330" s="93"/>
      <c r="AB330" s="93"/>
      <c r="AD330" s="21" t="str">
        <f>IF(S330="","",SUM(IF(COUNTIF(BE330,AZ330)&gt;0,1/COUNTIF(AZ330,AZ330),0),IF(COUNTIF(BF330,BA330)&gt;0,1/COUNTIF(BA330,BA330),0),IF(COUNTIF(BG330,BB330)&gt;0,1/COUNTIF(BB330,BB330),0),IF(COUNTIF(BH330,BC330)&gt;0,1/COUNTIF(BC330,BC330),0)))</f>
        <v/>
      </c>
      <c r="AE330" s="22" t="s">
        <v>5</v>
      </c>
      <c r="AF330" s="23">
        <f t="shared" ref="AF330" si="51">COUNTA(BE330:BH330)</f>
        <v>1</v>
      </c>
      <c r="AG330" s="113"/>
      <c r="AH330" s="113"/>
      <c r="AI330" s="113"/>
      <c r="AJ330" s="113"/>
      <c r="AK330" s="113"/>
      <c r="AL330" s="113"/>
      <c r="AM330" s="113"/>
      <c r="AN330" s="113"/>
      <c r="AO330" s="113"/>
      <c r="AP330" s="113"/>
      <c r="AQ330" s="113"/>
      <c r="AR330" s="113"/>
      <c r="AS330" s="113"/>
      <c r="AT330" s="113"/>
      <c r="AU330" s="113"/>
      <c r="AV330" s="113"/>
      <c r="AW330" s="113"/>
      <c r="AX330" s="113"/>
      <c r="AY330" s="113"/>
      <c r="AZ330" s="34">
        <f>S330</f>
        <v>0</v>
      </c>
      <c r="BA330" s="34"/>
      <c r="BB330" s="34"/>
      <c r="BC330" s="34"/>
      <c r="BD330" s="138" t="s">
        <v>9</v>
      </c>
      <c r="BE330" s="25" t="s">
        <v>211</v>
      </c>
      <c r="BF330" s="25"/>
      <c r="BG330" s="25"/>
      <c r="BH330" s="25"/>
    </row>
    <row r="331" spans="2:60" ht="18" customHeight="1" x14ac:dyDescent="0.25">
      <c r="B331"/>
      <c r="C331"/>
      <c r="D331" s="92" t="s">
        <v>171</v>
      </c>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row>
    <row r="332" spans="2:60" ht="18" customHeight="1" x14ac:dyDescent="0.25">
      <c r="B332"/>
      <c r="C332"/>
      <c r="D332" s="92" t="s">
        <v>172</v>
      </c>
      <c r="E332" s="93"/>
      <c r="F332" s="93"/>
      <c r="G332" s="93"/>
      <c r="H332" s="93"/>
      <c r="I332" s="147"/>
      <c r="J332" s="147"/>
      <c r="K332" s="147"/>
      <c r="L332" s="147"/>
      <c r="M332" s="147"/>
      <c r="N332" s="94" t="s">
        <v>156</v>
      </c>
      <c r="O332" s="93"/>
      <c r="P332" s="93"/>
      <c r="Q332" s="93"/>
      <c r="R332" s="93"/>
      <c r="S332" s="93"/>
      <c r="T332" s="93"/>
      <c r="U332" s="93"/>
      <c r="V332" s="93"/>
      <c r="W332" s="93"/>
      <c r="X332" s="93"/>
      <c r="Y332" s="93"/>
      <c r="Z332" s="93"/>
      <c r="AA332" s="93"/>
      <c r="AB332" s="93"/>
      <c r="AD332" s="21" t="str">
        <f>IF(I332="","",SUM(IF(COUNTIF(BE332,AZ332)&gt;0,1/COUNTIF(AZ332,AZ332),0),IF(COUNTIF(BF332,BA332)&gt;0,1/COUNTIF(BA332,BA332),0),IF(COUNTIF(BG332,BB332)&gt;0,1/COUNTIF(BB332,BB332),0),IF(COUNTIF(BH332,BC332)&gt;0,1/COUNTIF(BC332,BC332),0)))</f>
        <v/>
      </c>
      <c r="AE332" s="22" t="s">
        <v>5</v>
      </c>
      <c r="AF332" s="23">
        <f t="shared" ref="AF332" si="52">COUNTA(BE332:BH332)</f>
        <v>1</v>
      </c>
      <c r="AG332" s="113"/>
      <c r="AH332" s="113"/>
      <c r="AI332" s="113"/>
      <c r="AJ332" s="113"/>
      <c r="AK332" s="113"/>
      <c r="AL332" s="113"/>
      <c r="AM332" s="113"/>
      <c r="AN332" s="113"/>
      <c r="AO332" s="113"/>
      <c r="AP332" s="113"/>
      <c r="AQ332" s="113"/>
      <c r="AR332" s="113"/>
      <c r="AS332" s="113"/>
      <c r="AT332" s="113"/>
      <c r="AU332" s="113"/>
      <c r="AV332" s="113"/>
      <c r="AW332" s="113"/>
      <c r="AX332" s="113"/>
      <c r="AY332" s="113"/>
      <c r="AZ332" s="34">
        <f>I332</f>
        <v>0</v>
      </c>
      <c r="BA332" s="34"/>
      <c r="BB332" s="34"/>
      <c r="BC332" s="34"/>
      <c r="BD332" s="138" t="s">
        <v>9</v>
      </c>
      <c r="BE332" s="25" t="s">
        <v>212</v>
      </c>
      <c r="BF332" s="25"/>
      <c r="BG332" s="25"/>
      <c r="BH332" s="25"/>
    </row>
    <row r="333" spans="2:60" ht="18" customHeight="1" thickBot="1" x14ac:dyDescent="0.3">
      <c r="B333"/>
      <c r="C333"/>
      <c r="D333" s="19"/>
      <c r="E333"/>
      <c r="F333"/>
      <c r="G333"/>
      <c r="H333"/>
      <c r="I333"/>
      <c r="J333"/>
      <c r="K333"/>
      <c r="L333"/>
      <c r="M333"/>
      <c r="N333"/>
      <c r="O333"/>
      <c r="P333"/>
      <c r="Q333"/>
      <c r="R333"/>
      <c r="S333"/>
      <c r="T333"/>
      <c r="U333"/>
      <c r="V333"/>
      <c r="W333"/>
      <c r="X333"/>
      <c r="Y333"/>
      <c r="Z333"/>
      <c r="AA333"/>
      <c r="AB333"/>
    </row>
    <row r="334" spans="2:60" ht="18" customHeight="1" thickBot="1" x14ac:dyDescent="0.3">
      <c r="B334"/>
      <c r="C334" s="45" t="str">
        <f>COUNTA($AS$7:AS334)&amp;"."</f>
        <v>22.</v>
      </c>
      <c r="D334" s="148" t="s">
        <v>160</v>
      </c>
      <c r="E334" s="148"/>
      <c r="F334" s="148"/>
      <c r="G334" s="148"/>
      <c r="H334" s="148"/>
      <c r="I334" s="148"/>
      <c r="J334" s="148"/>
      <c r="K334" s="148"/>
      <c r="L334" s="148"/>
      <c r="M334" s="148"/>
      <c r="N334" s="148"/>
      <c r="O334" s="148"/>
      <c r="P334" s="148"/>
      <c r="Q334" s="148"/>
      <c r="R334" s="148"/>
      <c r="S334" s="148"/>
      <c r="T334" s="148"/>
      <c r="U334" s="148"/>
      <c r="V334" s="148"/>
      <c r="W334" s="148"/>
      <c r="X334" s="148"/>
      <c r="Y334" s="148"/>
      <c r="Z334" s="148"/>
      <c r="AA334" s="148"/>
      <c r="AB334" s="148"/>
      <c r="AS334" s="136" t="s">
        <v>7</v>
      </c>
      <c r="AT334" s="137">
        <f>COUNTA($AS$7:AS334)</f>
        <v>22</v>
      </c>
      <c r="AU334" s="16">
        <f>SUM(AD334:AD340)</f>
        <v>0</v>
      </c>
      <c r="AV334" s="17" t="s">
        <v>5</v>
      </c>
      <c r="AW334" s="18">
        <f>SUM(AF334:AF340)</f>
        <v>5</v>
      </c>
      <c r="AX334" s="120" t="str">
        <f>MID(EK.,FIND("(",EK.,1)+1,(FIND(")",EK.,1)-FIND("(",EK.,1)-1))</f>
        <v>EK7</v>
      </c>
    </row>
    <row r="335" spans="2:60" ht="18" customHeight="1" x14ac:dyDescent="0.25">
      <c r="B335"/>
      <c r="C335"/>
      <c r="D335" s="46" t="s">
        <v>161</v>
      </c>
      <c r="E335" s="147"/>
      <c r="F335" s="147"/>
      <c r="G335" s="147"/>
      <c r="H335" s="147"/>
      <c r="I335" s="147"/>
      <c r="J335" s="147"/>
      <c r="K335" s="147"/>
      <c r="L335" s="147"/>
      <c r="M335" s="147"/>
      <c r="N335" s="147"/>
      <c r="O335" s="96" t="s">
        <v>163</v>
      </c>
      <c r="P335" s="96"/>
      <c r="Q335" s="96"/>
      <c r="R335" s="96"/>
      <c r="S335" s="96"/>
      <c r="T335" s="96"/>
      <c r="U335" s="96"/>
      <c r="V335" s="96"/>
      <c r="W335" s="96"/>
      <c r="X335" s="96"/>
      <c r="Y335" s="96"/>
      <c r="Z335" s="96"/>
      <c r="AA335" s="96"/>
      <c r="AB335"/>
      <c r="AD335" s="21" t="str">
        <f>IF(E335="","",SUM(IF(COUNTIF(BE335,AZ335)&gt;0,1/COUNTIF(AZ335,AZ335),0),IF(COUNTIF(BF335,BA335)&gt;0,1/COUNTIF(BA335,BA335),0),IF(COUNTIF(BG335,BB335)&gt;0,1/COUNTIF(BB335,BB335),0),IF(COUNTIF(BH335,BC335)&gt;0,1/COUNTIF(BC335,BC335),0)))</f>
        <v/>
      </c>
      <c r="AE335" s="22" t="s">
        <v>5</v>
      </c>
      <c r="AF335" s="23">
        <f>COUNTA(BE335:BH335)</f>
        <v>1</v>
      </c>
      <c r="AG335" s="113"/>
      <c r="AH335" s="113"/>
      <c r="AI335" s="113"/>
      <c r="AJ335" s="113"/>
      <c r="AK335" s="113"/>
      <c r="AL335" s="113"/>
      <c r="AM335" s="113"/>
      <c r="AN335" s="113"/>
      <c r="AO335" s="113"/>
      <c r="AP335" s="113"/>
      <c r="AQ335" s="113"/>
      <c r="AR335" s="113"/>
      <c r="AS335" s="113"/>
      <c r="AT335" s="113"/>
      <c r="AU335" s="113"/>
      <c r="AV335" s="113"/>
      <c r="AW335" s="113"/>
      <c r="AX335" s="113"/>
      <c r="AY335" s="113"/>
      <c r="AZ335" s="34">
        <f>E335</f>
        <v>0</v>
      </c>
      <c r="BA335" s="34"/>
      <c r="BB335" s="34"/>
      <c r="BC335" s="34"/>
      <c r="BD335" s="138" t="s">
        <v>9</v>
      </c>
      <c r="BE335" s="25" t="s">
        <v>162</v>
      </c>
      <c r="BF335" s="25"/>
      <c r="BG335" s="25"/>
      <c r="BH335" s="25"/>
    </row>
    <row r="336" spans="2:60" ht="18" customHeight="1" x14ac:dyDescent="0.25">
      <c r="B336"/>
      <c r="C336"/>
      <c r="D336"/>
      <c r="E336" s="92" t="s">
        <v>9</v>
      </c>
      <c r="F336" s="147"/>
      <c r="G336" s="147"/>
      <c r="H336" s="147"/>
      <c r="I336" s="147"/>
      <c r="J336" s="147"/>
      <c r="K336" s="147"/>
      <c r="L336" s="147"/>
      <c r="M336" s="147"/>
      <c r="N336" s="147"/>
      <c r="O336" s="147"/>
      <c r="P336" s="96"/>
      <c r="Q336" s="96"/>
      <c r="R336" s="96"/>
      <c r="S336" s="96"/>
      <c r="T336" s="96"/>
      <c r="U336" s="96"/>
      <c r="V336" s="96"/>
      <c r="W336" s="96"/>
      <c r="X336" s="96"/>
      <c r="Y336" s="96"/>
      <c r="Z336" s="96"/>
      <c r="AA336" s="96"/>
      <c r="AB336"/>
      <c r="AD336" s="26" t="str">
        <f>IF(F336="","",SUM(IF(COUNTIF(BE336:BE337,AZ336)&gt;0,1/COUNTIF(AZ336:AZ337,AZ336),0),IF(COUNTIF(BF336:BF337,BA336)&gt;0,1/COUNTIF(BA336:BA337,BA336),0),IF(COUNTIF(BG336:BG337,BB336)&gt;0,1/COUNTIF(BB336:BB337,BB336),0),IF(COUNTIF(BH336:BH337,BC336)&gt;0,1/COUNTIF(BC336:BC337,BC336),0)))</f>
        <v/>
      </c>
      <c r="AE336" s="22" t="s">
        <v>5</v>
      </c>
      <c r="AF336" s="23">
        <f>COUNTA(BE336:BH336)</f>
        <v>1</v>
      </c>
      <c r="AG336" s="113"/>
      <c r="AH336" s="113"/>
      <c r="AI336" s="113"/>
      <c r="AJ336" s="113"/>
      <c r="AK336" s="113"/>
      <c r="AL336" s="113"/>
      <c r="AM336" s="113"/>
      <c r="AN336" s="113"/>
      <c r="AO336" s="113"/>
      <c r="AP336" s="113"/>
      <c r="AQ336" s="113"/>
      <c r="AR336" s="113"/>
      <c r="AS336" s="113"/>
      <c r="AT336" s="113"/>
      <c r="AU336" s="113"/>
      <c r="AV336" s="113"/>
      <c r="AW336" s="113"/>
      <c r="AX336" s="113"/>
      <c r="AY336" s="113"/>
      <c r="AZ336" s="24">
        <f>F336</f>
        <v>0</v>
      </c>
      <c r="BA336" s="24"/>
      <c r="BB336" s="24"/>
      <c r="BC336" s="24"/>
      <c r="BD336" s="138" t="s">
        <v>9</v>
      </c>
      <c r="BE336" s="25" t="s">
        <v>164</v>
      </c>
      <c r="BF336" s="25"/>
      <c r="BG336" s="25"/>
      <c r="BH336" s="25"/>
    </row>
    <row r="337" spans="2:60" ht="18" customHeight="1" x14ac:dyDescent="0.25">
      <c r="B337"/>
      <c r="C337"/>
      <c r="D337"/>
      <c r="E337" s="92" t="s">
        <v>9</v>
      </c>
      <c r="F337" s="147"/>
      <c r="G337" s="147"/>
      <c r="H337" s="147"/>
      <c r="I337" s="147"/>
      <c r="J337" s="147"/>
      <c r="K337" s="147"/>
      <c r="L337" s="147"/>
      <c r="M337" s="147"/>
      <c r="N337" s="147"/>
      <c r="O337" s="147"/>
      <c r="P337" s="96"/>
      <c r="Q337" s="96"/>
      <c r="R337" s="96"/>
      <c r="S337" s="96"/>
      <c r="T337" s="96"/>
      <c r="U337" s="96"/>
      <c r="V337" s="96"/>
      <c r="W337" s="96"/>
      <c r="X337" s="96"/>
      <c r="Y337" s="96"/>
      <c r="Z337" s="96"/>
      <c r="AA337" s="96"/>
      <c r="AB337"/>
      <c r="AD337" s="26" t="str">
        <f>IF(F337="","",SUM(IF(COUNTIF(BE336:BE337,AZ337)&gt;0,1/COUNTIF(AZ336:AZ337,AZ337),0),IF(COUNTIF(BF336:BF337,BA337)&gt;0,1/COUNTIF(BA336:BA337,BA337),0),IF(COUNTIF(BG336:BG337,BB337)&gt;0,1/COUNTIF(BB336:BB337,BB337),0),IF(COUNTIF(BH336:BH337,BC337)&gt;0,1/COUNTIF(BC336:BC337,BC337),0)))</f>
        <v/>
      </c>
      <c r="AE337" s="22" t="s">
        <v>5</v>
      </c>
      <c r="AF337" s="23">
        <f t="shared" ref="AF337" si="53">COUNTA(BE337:BH337)</f>
        <v>1</v>
      </c>
      <c r="AG337" s="113"/>
      <c r="AH337" s="113"/>
      <c r="AI337" s="113"/>
      <c r="AJ337" s="113"/>
      <c r="AK337" s="113"/>
      <c r="AL337" s="113"/>
      <c r="AM337" s="113"/>
      <c r="AN337" s="113"/>
      <c r="AO337" s="113"/>
      <c r="AP337" s="113"/>
      <c r="AQ337" s="113"/>
      <c r="AR337" s="113"/>
      <c r="AS337" s="113"/>
      <c r="AT337" s="113"/>
      <c r="AU337" s="113"/>
      <c r="AV337" s="113"/>
      <c r="AW337" s="113"/>
      <c r="AX337" s="113"/>
      <c r="AY337" s="113"/>
      <c r="AZ337" s="24">
        <f>F337</f>
        <v>0</v>
      </c>
      <c r="BA337" s="24"/>
      <c r="BB337" s="24"/>
      <c r="BC337" s="24"/>
      <c r="BD337" s="138" t="s">
        <v>9</v>
      </c>
      <c r="BE337" s="25" t="s">
        <v>165</v>
      </c>
      <c r="BF337" s="25"/>
      <c r="BG337" s="25"/>
      <c r="BH337" s="25"/>
    </row>
    <row r="338" spans="2:60" ht="18" customHeight="1" x14ac:dyDescent="0.25">
      <c r="B338"/>
      <c r="C338"/>
      <c r="D338" s="19"/>
      <c r="E338" s="92" t="s">
        <v>167</v>
      </c>
      <c r="F338" s="96"/>
      <c r="G338" s="147"/>
      <c r="H338" s="147"/>
      <c r="I338" s="147"/>
      <c r="J338" s="147"/>
      <c r="K338" s="147"/>
      <c r="L338" s="92" t="s">
        <v>416</v>
      </c>
      <c r="M338" s="96"/>
      <c r="N338" s="96"/>
      <c r="O338" s="96"/>
      <c r="P338" s="96"/>
      <c r="Q338" s="96"/>
      <c r="R338" s="96"/>
      <c r="S338" s="96"/>
      <c r="T338" s="96"/>
      <c r="U338" s="96"/>
      <c r="V338" s="96"/>
      <c r="W338" s="96"/>
      <c r="X338" s="96"/>
      <c r="Y338" s="96"/>
      <c r="Z338" s="96"/>
      <c r="AA338" s="96"/>
      <c r="AB338"/>
      <c r="AD338" s="21" t="str">
        <f>IF(G338="","",SUM(IF(COUNTIF(BE338,AZ338)&gt;0,1/COUNTIF(AZ338,AZ338),0),IF(COUNTIF(BF338,BA338)&gt;0,1/COUNTIF(BA338,BA338),0),IF(COUNTIF(BG338,BB338)&gt;0,1/COUNTIF(BB338,BB338),0),IF(COUNTIF(BH338,BC338)&gt;0,1/COUNTIF(BC338,BC338),0)))</f>
        <v/>
      </c>
      <c r="AE338" s="22" t="s">
        <v>5</v>
      </c>
      <c r="AF338" s="23">
        <f t="shared" ref="AF338" si="54">COUNTA(BE338:BH338)</f>
        <v>1</v>
      </c>
      <c r="AZ338" s="34">
        <f>G338</f>
        <v>0</v>
      </c>
      <c r="BA338" s="34"/>
      <c r="BB338" s="34"/>
      <c r="BC338" s="34"/>
      <c r="BD338" s="138" t="s">
        <v>9</v>
      </c>
      <c r="BE338" s="25" t="s">
        <v>166</v>
      </c>
      <c r="BF338" s="25"/>
      <c r="BG338" s="25"/>
      <c r="BH338" s="25"/>
    </row>
    <row r="339" spans="2:60" ht="18" customHeight="1" x14ac:dyDescent="0.25">
      <c r="B339"/>
      <c r="C339"/>
      <c r="D339" s="19"/>
      <c r="E339" s="92" t="s">
        <v>417</v>
      </c>
      <c r="F339" s="96"/>
      <c r="G339" s="96"/>
      <c r="H339" s="96"/>
      <c r="I339" s="96"/>
      <c r="J339" s="96"/>
      <c r="K339" s="96"/>
      <c r="L339" s="96"/>
      <c r="M339" s="96"/>
      <c r="N339" s="96"/>
      <c r="O339" s="96"/>
      <c r="P339" s="96"/>
      <c r="Q339" s="96"/>
      <c r="R339" s="96"/>
      <c r="S339" s="96"/>
      <c r="T339" s="96"/>
      <c r="U339"/>
      <c r="V339" s="147"/>
      <c r="W339" s="147"/>
      <c r="X339" s="147"/>
      <c r="Y339" s="147"/>
      <c r="Z339" s="147"/>
      <c r="AA339"/>
      <c r="AB339"/>
      <c r="AD339" s="21" t="str">
        <f>IF(V339="","",SUM(IF(COUNTIF(BE339,AZ339)&gt;0,1/COUNTIF(AZ339,AZ339),0),IF(COUNTIF(BF339,BA339)&gt;0,1/COUNTIF(BA339,BA339),0),IF(COUNTIF(BG339,BB339)&gt;0,1/COUNTIF(BB339,BB339),0),IF(COUNTIF(BH339,BC339)&gt;0,1/COUNTIF(BC339,BC339),0)))</f>
        <v/>
      </c>
      <c r="AE339" s="22" t="s">
        <v>5</v>
      </c>
      <c r="AF339" s="23">
        <f>COUNTA(BE339:BH339)</f>
        <v>1</v>
      </c>
      <c r="AZ339" s="34">
        <f>V339</f>
        <v>0</v>
      </c>
      <c r="BA339" s="34"/>
      <c r="BB339" s="34"/>
      <c r="BC339" s="34"/>
      <c r="BD339" s="138" t="s">
        <v>9</v>
      </c>
      <c r="BE339" s="25" t="s">
        <v>168</v>
      </c>
      <c r="BF339" s="25"/>
      <c r="BG339" s="25"/>
      <c r="BH339" s="25"/>
    </row>
    <row r="340" spans="2:60" ht="18" customHeight="1" x14ac:dyDescent="0.25">
      <c r="B340"/>
      <c r="C340"/>
      <c r="D340" s="19"/>
      <c r="E340" s="92" t="s">
        <v>415</v>
      </c>
      <c r="F340" s="96"/>
      <c r="G340" s="96"/>
      <c r="H340" s="96"/>
      <c r="I340" s="96"/>
      <c r="J340" s="96"/>
      <c r="K340" s="96"/>
      <c r="L340" s="96"/>
      <c r="M340" s="96"/>
      <c r="N340" s="96"/>
      <c r="O340" s="96"/>
      <c r="P340" s="96"/>
      <c r="Q340" s="96"/>
      <c r="R340" s="96"/>
      <c r="S340" s="96"/>
      <c r="T340" s="96"/>
      <c r="U340" s="96"/>
      <c r="V340" s="96"/>
      <c r="W340" s="96"/>
      <c r="X340" s="96"/>
      <c r="Y340" s="96"/>
      <c r="Z340" s="96"/>
      <c r="AA340" s="96"/>
      <c r="AB340"/>
    </row>
    <row r="341" spans="2:60" ht="18" customHeight="1" x14ac:dyDescent="0.25">
      <c r="B341"/>
      <c r="C341"/>
      <c r="D341" s="19"/>
      <c r="E341"/>
      <c r="F341"/>
      <c r="G341"/>
      <c r="H341"/>
      <c r="I341"/>
      <c r="J341"/>
      <c r="K341"/>
      <c r="L341"/>
      <c r="M341"/>
      <c r="N341"/>
      <c r="O341"/>
      <c r="P341"/>
      <c r="Q341"/>
      <c r="R341"/>
      <c r="S341"/>
      <c r="T341"/>
      <c r="U341"/>
      <c r="V341"/>
      <c r="W341"/>
      <c r="X341"/>
      <c r="Y341"/>
      <c r="Z341"/>
      <c r="AA341"/>
      <c r="AB341"/>
    </row>
    <row r="342" spans="2:60" ht="18" customHeight="1" x14ac:dyDescent="0.25">
      <c r="B342"/>
      <c r="C342"/>
      <c r="D342" s="19"/>
      <c r="E342"/>
      <c r="F342"/>
      <c r="G342"/>
      <c r="H342"/>
      <c r="I342"/>
      <c r="J342"/>
      <c r="K342"/>
      <c r="L342"/>
      <c r="M342"/>
      <c r="N342"/>
      <c r="O342"/>
      <c r="P342"/>
      <c r="Q342"/>
      <c r="R342"/>
      <c r="S342"/>
      <c r="T342"/>
      <c r="U342"/>
      <c r="V342"/>
      <c r="W342"/>
      <c r="X342"/>
      <c r="Y342"/>
      <c r="Z342"/>
      <c r="AA342"/>
      <c r="AB342"/>
    </row>
    <row r="343" spans="2:60" ht="18" customHeight="1" x14ac:dyDescent="0.25">
      <c r="B343"/>
      <c r="C343"/>
      <c r="D343" s="19"/>
      <c r="E343"/>
      <c r="F343"/>
      <c r="G343"/>
      <c r="H343"/>
      <c r="I343"/>
      <c r="J343"/>
      <c r="K343"/>
      <c r="L343"/>
      <c r="M343"/>
      <c r="N343"/>
      <c r="O343"/>
      <c r="P343"/>
      <c r="Q343"/>
      <c r="R343"/>
      <c r="S343"/>
      <c r="T343"/>
      <c r="U343"/>
      <c r="V343"/>
      <c r="W343"/>
      <c r="X343"/>
      <c r="Y343"/>
      <c r="Z343"/>
      <c r="AA343"/>
      <c r="AB343"/>
    </row>
    <row r="344" spans="2:60" ht="18" customHeight="1" x14ac:dyDescent="0.25">
      <c r="B344"/>
      <c r="C344"/>
      <c r="D344" s="19"/>
      <c r="E344"/>
      <c r="F344"/>
      <c r="G344"/>
      <c r="H344"/>
      <c r="I344"/>
      <c r="J344"/>
      <c r="K344"/>
      <c r="L344"/>
      <c r="M344"/>
      <c r="N344"/>
      <c r="O344"/>
      <c r="P344"/>
      <c r="Q344"/>
      <c r="R344"/>
      <c r="S344"/>
      <c r="T344"/>
      <c r="U344"/>
      <c r="V344"/>
      <c r="W344"/>
      <c r="X344"/>
      <c r="Y344"/>
      <c r="Z344"/>
      <c r="AA344"/>
      <c r="AB344"/>
    </row>
    <row r="345" spans="2:60" ht="18" customHeight="1" x14ac:dyDescent="0.25">
      <c r="B345"/>
      <c r="C345"/>
      <c r="D345" s="19"/>
      <c r="E345"/>
      <c r="F345"/>
      <c r="G345"/>
      <c r="H345"/>
      <c r="I345"/>
      <c r="J345"/>
      <c r="K345"/>
      <c r="L345"/>
      <c r="M345"/>
      <c r="N345"/>
      <c r="O345"/>
      <c r="P345"/>
      <c r="Q345"/>
      <c r="R345"/>
      <c r="S345"/>
      <c r="T345"/>
      <c r="U345"/>
      <c r="V345"/>
      <c r="W345"/>
      <c r="X345"/>
      <c r="Y345"/>
      <c r="Z345"/>
      <c r="AA345"/>
      <c r="AB345"/>
    </row>
    <row r="346" spans="2:60" ht="18" customHeight="1" x14ac:dyDescent="0.25">
      <c r="B346"/>
      <c r="C346"/>
      <c r="D346" s="19"/>
      <c r="E346"/>
      <c r="F346"/>
      <c r="G346"/>
      <c r="H346"/>
      <c r="I346"/>
      <c r="J346"/>
      <c r="K346"/>
      <c r="L346"/>
      <c r="M346"/>
      <c r="N346"/>
      <c r="O346"/>
      <c r="P346"/>
      <c r="Q346"/>
      <c r="R346"/>
      <c r="S346"/>
      <c r="T346"/>
      <c r="U346"/>
      <c r="V346"/>
      <c r="W346"/>
      <c r="X346"/>
      <c r="Y346"/>
      <c r="Z346"/>
      <c r="AA346"/>
      <c r="AB346"/>
    </row>
    <row r="347" spans="2:60" x14ac:dyDescent="0.25">
      <c r="B347"/>
      <c r="C347" s="30"/>
      <c r="D347" s="30"/>
      <c r="E347" s="30"/>
      <c r="F347" s="30"/>
      <c r="G347" s="30"/>
      <c r="H347" s="30"/>
      <c r="I347" s="30"/>
      <c r="J347" s="30"/>
      <c r="K347" s="30"/>
      <c r="L347" s="30"/>
      <c r="M347" s="30"/>
      <c r="N347" s="30"/>
      <c r="O347" s="30"/>
      <c r="P347" s="30"/>
      <c r="Q347" s="30"/>
      <c r="R347" s="30"/>
      <c r="S347" s="30"/>
      <c r="T347" s="31"/>
      <c r="U347" s="31"/>
      <c r="V347" s="31"/>
      <c r="W347" s="31"/>
      <c r="X347" s="31"/>
      <c r="Y347" s="31"/>
      <c r="Z347" s="31"/>
      <c r="AA347" s="31"/>
      <c r="AB347" s="31"/>
      <c r="AS347" s="32"/>
      <c r="AT347" s="33"/>
      <c r="BD347" s="7"/>
    </row>
    <row r="348" spans="2:60" ht="18" customHeight="1" x14ac:dyDescent="0.25">
      <c r="B348"/>
      <c r="C348"/>
      <c r="D348" s="19"/>
      <c r="E348"/>
      <c r="F348"/>
      <c r="G348"/>
      <c r="H348"/>
      <c r="I348"/>
      <c r="J348"/>
      <c r="K348"/>
      <c r="L348"/>
      <c r="M348"/>
      <c r="N348"/>
      <c r="O348"/>
      <c r="P348"/>
      <c r="Q348"/>
      <c r="R348"/>
      <c r="S348"/>
      <c r="T348"/>
      <c r="U348"/>
      <c r="V348"/>
      <c r="W348"/>
      <c r="X348"/>
      <c r="Y348"/>
      <c r="Z348"/>
      <c r="AA348"/>
      <c r="AB348"/>
    </row>
    <row r="349" spans="2:60" ht="18" customHeight="1" thickBot="1" x14ac:dyDescent="0.3">
      <c r="B349"/>
      <c r="C349"/>
      <c r="D349" s="19"/>
      <c r="E349"/>
      <c r="F349"/>
      <c r="G349"/>
      <c r="H349"/>
      <c r="I349"/>
      <c r="J349"/>
      <c r="K349"/>
      <c r="L349"/>
      <c r="M349"/>
      <c r="N349"/>
      <c r="O349"/>
      <c r="P349"/>
      <c r="Q349"/>
      <c r="R349"/>
      <c r="S349"/>
      <c r="T349"/>
      <c r="U349"/>
      <c r="V349"/>
      <c r="W349"/>
      <c r="X349"/>
      <c r="Y349"/>
      <c r="Z349"/>
      <c r="AA349"/>
      <c r="AB349"/>
    </row>
    <row r="350" spans="2:60" ht="18" customHeight="1" thickBot="1" x14ac:dyDescent="0.3">
      <c r="B350"/>
      <c r="C350" s="45" t="str">
        <f>COUNTA($AS$7:AS350)&amp;"."</f>
        <v>23.</v>
      </c>
      <c r="D350" s="148" t="s">
        <v>311</v>
      </c>
      <c r="E350" s="148"/>
      <c r="F350" s="148"/>
      <c r="G350" s="148"/>
      <c r="H350" s="148"/>
      <c r="I350" s="148"/>
      <c r="J350" s="148"/>
      <c r="K350" s="148"/>
      <c r="L350" s="148"/>
      <c r="M350" s="148"/>
      <c r="N350" s="148"/>
      <c r="O350" s="148"/>
      <c r="P350" s="148"/>
      <c r="Q350" s="148"/>
      <c r="R350" s="148"/>
      <c r="S350" s="148"/>
      <c r="T350" s="148"/>
      <c r="U350" s="148"/>
      <c r="V350" s="148"/>
      <c r="W350" s="148"/>
      <c r="X350" s="148"/>
      <c r="Y350" s="148"/>
      <c r="Z350" s="148"/>
      <c r="AA350" s="148"/>
      <c r="AB350" s="148"/>
      <c r="AS350" s="136" t="s">
        <v>7</v>
      </c>
      <c r="AT350" s="137">
        <f>COUNTA($AS$7:AS350)</f>
        <v>23</v>
      </c>
      <c r="AU350" s="16">
        <f>SUM(AD350:AD355)</f>
        <v>0</v>
      </c>
      <c r="AV350" s="17" t="s">
        <v>5</v>
      </c>
      <c r="AW350" s="18">
        <f>SUM(AF350:AF355)</f>
        <v>8</v>
      </c>
      <c r="AX350" s="120" t="str">
        <f>MID(EK.,FIND("(",EK.,1)+1,(FIND(")",EK.,1)-FIND("(",EK.,1)-1))</f>
        <v>EK7</v>
      </c>
    </row>
    <row r="351" spans="2:60" ht="18" customHeight="1" x14ac:dyDescent="0.25">
      <c r="B351"/>
      <c r="C351"/>
      <c r="D351" s="8" t="s">
        <v>161</v>
      </c>
      <c r="E351" s="147"/>
      <c r="F351" s="147"/>
      <c r="G351" s="147"/>
      <c r="H351" s="147"/>
      <c r="I351" s="147"/>
      <c r="J351" s="147"/>
      <c r="K351" s="147"/>
      <c r="L351" s="84" t="s">
        <v>303</v>
      </c>
      <c r="M351" s="147"/>
      <c r="N351" s="147"/>
      <c r="O351" s="147"/>
      <c r="P351" s="147"/>
      <c r="Q351" s="147"/>
      <c r="R351" s="147"/>
      <c r="S351" s="147"/>
      <c r="T351" s="84" t="s">
        <v>304</v>
      </c>
      <c r="U351" s="8"/>
      <c r="V351" s="8"/>
      <c r="W351" s="8"/>
      <c r="X351" s="8"/>
      <c r="Y351" s="8"/>
      <c r="Z351" s="8"/>
      <c r="AA351" s="8"/>
      <c r="AB351" s="8"/>
      <c r="AC351" s="31"/>
      <c r="AD351" s="21" t="str">
        <f>IF(AND(E351="",M351=""),"",SUM(IF(COUNTIF(BE351,AZ351)&gt;0,1/COUNTIF(AZ351,AZ351),0),IF(COUNTIF(BF351,BA351)&gt;0,1/COUNTIF(BA351,BA351),0),IF(COUNTIF(BG351,BB351)&gt;0,1/COUNTIF(BB351,BB351),0),IF(COUNTIF(BH351,BC351)&gt;0,1/COUNTIF(BC351,BC351),0)))</f>
        <v/>
      </c>
      <c r="AE351" s="22" t="s">
        <v>5</v>
      </c>
      <c r="AF351" s="23">
        <f>COUNTA(BE351:BH351)</f>
        <v>2</v>
      </c>
      <c r="AZ351" s="34">
        <f>E351</f>
        <v>0</v>
      </c>
      <c r="BA351" s="34">
        <f>M351</f>
        <v>0</v>
      </c>
      <c r="BB351" s="34"/>
      <c r="BC351" s="34"/>
      <c r="BD351" s="138" t="s">
        <v>9</v>
      </c>
      <c r="BE351" s="25" t="s">
        <v>302</v>
      </c>
      <c r="BF351" s="25" t="s">
        <v>111</v>
      </c>
      <c r="BG351" s="25"/>
      <c r="BH351" s="25"/>
    </row>
    <row r="352" spans="2:60" ht="18" customHeight="1" x14ac:dyDescent="0.25">
      <c r="B352"/>
      <c r="C352"/>
      <c r="D352" s="147"/>
      <c r="E352" s="147"/>
      <c r="F352" s="147"/>
      <c r="G352" s="147"/>
      <c r="H352" s="147"/>
      <c r="I352" s="147"/>
      <c r="J352" s="147"/>
      <c r="K352" s="84" t="s">
        <v>141</v>
      </c>
      <c r="L352"/>
      <c r="M352" s="147"/>
      <c r="N352" s="147"/>
      <c r="O352" s="147"/>
      <c r="P352" s="147"/>
      <c r="Q352" s="147"/>
      <c r="R352" s="147"/>
      <c r="S352" s="147"/>
      <c r="T352" s="147"/>
      <c r="U352" s="147"/>
      <c r="V352" s="147"/>
      <c r="W352" s="147"/>
      <c r="X352" s="147"/>
      <c r="Y352" s="147"/>
      <c r="Z352" s="147"/>
      <c r="AA352"/>
      <c r="AB352" s="89" t="s">
        <v>306</v>
      </c>
      <c r="AC352" s="31"/>
      <c r="AD352" s="21" t="str">
        <f>IF(AND(D352="",M352="",T352=""),"",SUM(IF(COUNTIF(BE352,AZ352)&gt;0,1/COUNTIF(AZ352,AZ352),0),IF(COUNTIF(BF352,BA352)&gt;0,1/COUNTIF(BA352,BA352),0),IF(COUNTIF(BG352,BB352)&gt;0,1/COUNTIF(BB352,BB352),0),IF(COUNTIF(BH352,BC352)&gt;0,1/COUNTIF(BC352,BC352),0)))</f>
        <v/>
      </c>
      <c r="AE352" s="22" t="s">
        <v>5</v>
      </c>
      <c r="AF352" s="23">
        <f>COUNTA(BE352:BH352)</f>
        <v>3</v>
      </c>
      <c r="AG352" s="113"/>
      <c r="AH352" s="113"/>
      <c r="AI352" s="113"/>
      <c r="AJ352" s="113"/>
      <c r="AK352" s="113"/>
      <c r="AL352" s="113"/>
      <c r="AM352" s="113"/>
      <c r="AN352" s="113"/>
      <c r="AO352" s="113"/>
      <c r="AP352" s="113"/>
      <c r="AQ352" s="113"/>
      <c r="AR352" s="113"/>
      <c r="AS352" s="113"/>
      <c r="AT352" s="113"/>
      <c r="AU352" s="113"/>
      <c r="AV352" s="113"/>
      <c r="AW352" s="113"/>
      <c r="AX352" s="113"/>
      <c r="AY352" s="113"/>
      <c r="AZ352" s="34">
        <f>D352</f>
        <v>0</v>
      </c>
      <c r="BA352" s="34">
        <f>M352</f>
        <v>0</v>
      </c>
      <c r="BB352" s="34">
        <f>T352</f>
        <v>0</v>
      </c>
      <c r="BC352" s="34"/>
      <c r="BD352" s="138" t="s">
        <v>9</v>
      </c>
      <c r="BE352" s="25" t="s">
        <v>381</v>
      </c>
      <c r="BF352" s="25" t="s">
        <v>380</v>
      </c>
      <c r="BG352" s="25" t="s">
        <v>305</v>
      </c>
      <c r="BH352" s="25"/>
    </row>
    <row r="353" spans="1:65" ht="18" customHeight="1" x14ac:dyDescent="0.25">
      <c r="B353"/>
      <c r="C353"/>
      <c r="D353" s="147"/>
      <c r="E353" s="147"/>
      <c r="F353" s="147"/>
      <c r="G353" s="147"/>
      <c r="H353" s="147"/>
      <c r="I353" s="147"/>
      <c r="J353" s="147"/>
      <c r="K353" s="86" t="s">
        <v>308</v>
      </c>
      <c r="L353"/>
      <c r="M353"/>
      <c r="N353"/>
      <c r="O353" s="147"/>
      <c r="P353" s="147"/>
      <c r="Q353" s="147"/>
      <c r="R353" s="147"/>
      <c r="S353" s="147"/>
      <c r="T353" s="147"/>
      <c r="U353" s="147"/>
      <c r="V353" s="84" t="s">
        <v>382</v>
      </c>
      <c r="W353"/>
      <c r="X353"/>
      <c r="Y353"/>
      <c r="Z353"/>
      <c r="AA353" s="84"/>
      <c r="AB353"/>
      <c r="AD353" s="21" t="str">
        <f>IF(AND(D353="",O353=""),"",SUM(IF(COUNTIF(BE353,AZ353)&gt;0,1/COUNTIF(AZ353,AZ353),0),IF(COUNTIF(BF353,BA353)&gt;0,1/COUNTIF(BA353,BA353),0),IF(COUNTIF(BG353,BB353)&gt;0,1/COUNTIF(BB353,BB353),0),IF(COUNTIF(BH353,BC353)&gt;0,1/COUNTIF(BC353,BC353),0)))</f>
        <v/>
      </c>
      <c r="AE353" s="22" t="s">
        <v>5</v>
      </c>
      <c r="AF353" s="23">
        <f>COUNTA(BE353:BH353)</f>
        <v>2</v>
      </c>
      <c r="AG353" s="113"/>
      <c r="AH353" s="113"/>
      <c r="AI353" s="113"/>
      <c r="AJ353" s="113"/>
      <c r="AK353" s="113"/>
      <c r="AL353" s="113"/>
      <c r="AM353" s="113"/>
      <c r="AN353" s="113"/>
      <c r="AO353" s="113"/>
      <c r="AP353" s="113"/>
      <c r="AQ353" s="113"/>
      <c r="AR353" s="113"/>
      <c r="AS353" s="113"/>
      <c r="AT353" s="113"/>
      <c r="AU353" s="113"/>
      <c r="AV353" s="113"/>
      <c r="AW353" s="113"/>
      <c r="AX353" s="113"/>
      <c r="AY353" s="113"/>
      <c r="AZ353" s="34">
        <f>D353</f>
        <v>0</v>
      </c>
      <c r="BA353" s="34">
        <f>O353</f>
        <v>0</v>
      </c>
      <c r="BB353" s="34"/>
      <c r="BC353" s="34"/>
      <c r="BD353" s="138" t="s">
        <v>9</v>
      </c>
      <c r="BE353" s="25" t="s">
        <v>307</v>
      </c>
      <c r="BF353" s="25" t="s">
        <v>142</v>
      </c>
      <c r="BG353" s="25"/>
      <c r="BH353" s="25"/>
    </row>
    <row r="354" spans="1:65" ht="18" customHeight="1" x14ac:dyDescent="0.25">
      <c r="B354"/>
      <c r="C354"/>
      <c r="D354" s="84" t="s">
        <v>383</v>
      </c>
      <c r="E354" s="8"/>
      <c r="F354" s="8"/>
      <c r="G354" s="8"/>
      <c r="H354" s="8"/>
      <c r="I354" s="8"/>
      <c r="J354" s="8"/>
      <c r="K354" s="8"/>
      <c r="L354" s="8"/>
      <c r="M354" s="8"/>
      <c r="N354" s="147"/>
      <c r="O354" s="147"/>
      <c r="P354" s="147"/>
      <c r="Q354" s="147"/>
      <c r="R354" s="147"/>
      <c r="S354" s="147"/>
      <c r="T354" s="147"/>
      <c r="U354" s="8" t="s">
        <v>310</v>
      </c>
      <c r="V354" s="8"/>
      <c r="W354" s="8"/>
      <c r="X354" s="8"/>
      <c r="Y354" s="8"/>
      <c r="Z354" s="8"/>
      <c r="AA354" s="8"/>
      <c r="AB354" s="8"/>
      <c r="AC354" s="31"/>
      <c r="AD354" s="21" t="str">
        <f>IF(AND(N354=""),"",SUM(IF(COUNTIF(BE354,AZ354)&gt;0,1/COUNTIF(AZ354,AZ354),0),IF(COUNTIF(BF354,BA354)&gt;0,1/COUNTIF(BA354,BA354),0),IF(COUNTIF(BG354,BB354)&gt;0,1/COUNTIF(BB354,BB354),0),IF(COUNTIF(BH354,BC354)&gt;0,1/COUNTIF(BC354,BC354),0)))</f>
        <v/>
      </c>
      <c r="AE354" s="22" t="s">
        <v>5</v>
      </c>
      <c r="AF354" s="23">
        <f>COUNTA(BE354:BH354)</f>
        <v>1</v>
      </c>
      <c r="AZ354" s="34">
        <f>N354</f>
        <v>0</v>
      </c>
      <c r="BA354" s="34"/>
      <c r="BB354" s="34"/>
      <c r="BC354" s="34"/>
      <c r="BD354" s="138" t="s">
        <v>9</v>
      </c>
      <c r="BE354" s="25" t="s">
        <v>309</v>
      </c>
      <c r="BF354" s="25"/>
      <c r="BG354" s="25"/>
      <c r="BH354" s="25"/>
    </row>
    <row r="355" spans="1:65" s="31" customFormat="1" ht="18" customHeight="1" thickBot="1" x14ac:dyDescent="0.3">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BJ355" s="7"/>
      <c r="BL355" s="7"/>
      <c r="BM355" s="7"/>
    </row>
    <row r="356" spans="1:65" ht="18" customHeight="1" thickBot="1" x14ac:dyDescent="0.3">
      <c r="B356"/>
      <c r="C356" s="45" t="str">
        <f>COUNTA($AS$7:AS356)&amp;"."</f>
        <v>24.</v>
      </c>
      <c r="D356" s="148" t="s">
        <v>320</v>
      </c>
      <c r="E356" s="148"/>
      <c r="F356" s="148"/>
      <c r="G356" s="148"/>
      <c r="H356" s="148"/>
      <c r="I356" s="148"/>
      <c r="J356" s="148"/>
      <c r="K356" s="148"/>
      <c r="L356" s="148"/>
      <c r="M356" s="148"/>
      <c r="N356" s="148"/>
      <c r="O356" s="148"/>
      <c r="P356" s="148"/>
      <c r="Q356" s="148"/>
      <c r="R356" s="148"/>
      <c r="S356" s="148"/>
      <c r="T356" s="148"/>
      <c r="U356" s="148"/>
      <c r="V356" s="148"/>
      <c r="W356" s="148"/>
      <c r="X356" s="148"/>
      <c r="Y356" s="148"/>
      <c r="Z356" s="148"/>
      <c r="AA356" s="148"/>
      <c r="AB356" s="148"/>
      <c r="AS356" s="136" t="s">
        <v>7</v>
      </c>
      <c r="AT356" s="137">
        <f>COUNTA($AS$7:AS356)</f>
        <v>24</v>
      </c>
      <c r="AU356" s="16">
        <f>SUM(AD356:AD391)</f>
        <v>0</v>
      </c>
      <c r="AV356" s="17" t="s">
        <v>5</v>
      </c>
      <c r="AW356" s="18">
        <f>SUM(AF356:AF391)</f>
        <v>25</v>
      </c>
      <c r="AX356" s="120" t="str">
        <f>MID(EK.,FIND("(",EK.,1)+1,(FIND(")",EK.,1)-FIND("(",EK.,1)-1))</f>
        <v>EK7</v>
      </c>
    </row>
    <row r="357" spans="1:65" s="31" customFormat="1" ht="18" customHeight="1" x14ac:dyDescent="0.25">
      <c r="A357" s="8"/>
      <c r="B357" s="8"/>
      <c r="C357" s="8"/>
      <c r="D357" s="8"/>
      <c r="E357" s="8"/>
      <c r="F357" s="8"/>
      <c r="G357" s="8"/>
      <c r="H357" s="8"/>
      <c r="I357" s="8"/>
      <c r="J357" s="8"/>
      <c r="K357" s="8"/>
      <c r="L357" s="147"/>
      <c r="M357" s="147"/>
      <c r="N357" s="147"/>
      <c r="O357" s="147"/>
      <c r="P357" s="147"/>
      <c r="Q357" s="147"/>
      <c r="R357" s="147"/>
      <c r="S357" s="147"/>
      <c r="T357" s="147"/>
      <c r="U357" s="8"/>
      <c r="V357" s="8"/>
      <c r="W357" s="8"/>
      <c r="X357" s="8"/>
      <c r="Y357" s="8"/>
      <c r="Z357" s="8"/>
      <c r="AA357" s="8"/>
      <c r="AB357" s="8"/>
      <c r="AD357" s="26" t="str">
        <f>IF(L357="","",SUM(IF(COUNTIF(BE357:BE364,AZ357)&gt;0,1/COUNTIF(AZ357:AZ364,AZ357),0),IF(COUNTIF(BF357:BF364,BA357)&gt;0,1/COUNTIF(BA357:BA364,BA357),0),IF(COUNTIF(BG357:BG364,BB357)&gt;0,1/COUNTIF(BB357:BB364,BB357),0),IF(COUNTIF(BH357:BH364,BC357)&gt;0,1/COUNTIF(BC357:BC364,BC357),0)))</f>
        <v/>
      </c>
      <c r="AE357" s="22" t="s">
        <v>5</v>
      </c>
      <c r="AF357" s="23">
        <f>COUNTA(BE357:BH357)</f>
        <v>1</v>
      </c>
      <c r="AG357" s="7"/>
      <c r="AH357" s="7"/>
      <c r="AI357" s="7"/>
      <c r="AJ357" s="58"/>
      <c r="AK357" s="7"/>
      <c r="AL357" s="7"/>
      <c r="AM357" s="7"/>
      <c r="AN357" s="7"/>
      <c r="AO357" s="58"/>
      <c r="AP357" s="58"/>
      <c r="AQ357" s="7"/>
      <c r="AR357" s="7"/>
      <c r="AS357" s="7"/>
      <c r="AT357" s="7"/>
      <c r="AU357" s="7"/>
      <c r="AV357" s="7"/>
      <c r="AW357" s="7"/>
      <c r="AX357" s="7"/>
      <c r="AY357" s="7"/>
      <c r="AZ357" s="24">
        <f>L357</f>
        <v>0</v>
      </c>
      <c r="BA357" s="24"/>
      <c r="BB357" s="24"/>
      <c r="BC357" s="24"/>
      <c r="BD357" s="138" t="s">
        <v>9</v>
      </c>
      <c r="BE357" s="25" t="s">
        <v>319</v>
      </c>
      <c r="BF357" s="25"/>
      <c r="BG357" s="25"/>
      <c r="BH357" s="25"/>
      <c r="BL357" s="7"/>
      <c r="BM357" s="7"/>
    </row>
    <row r="358" spans="1:65" s="31" customFormat="1" ht="18"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D358" s="26" t="str">
        <f>IF(E359="","",SUM(IF(COUNTIF(BE357:BE364,AZ358)&gt;0,1/COUNTIF(AZ357:AZ364,AZ358),0),IF(COUNTIF(BF357:BF364,BA358)&gt;0,1/COUNTIF(BA357:BA364,BA358),0),IF(COUNTIF(BG357:BG364,BB358)&gt;0,1/COUNTIF(BB357:BB364,BB358),0),IF(COUNTIF(BH357:BH364,BC358)&gt;0,1/COUNTIF(BC357:BC364,BC358),0)))</f>
        <v/>
      </c>
      <c r="AE358" s="22" t="s">
        <v>5</v>
      </c>
      <c r="AF358" s="23">
        <f t="shared" ref="AF358:AF364" si="55">COUNTA(BE358:BH358)</f>
        <v>1</v>
      </c>
      <c r="AG358" s="7"/>
      <c r="AH358" s="7"/>
      <c r="AI358" s="7"/>
      <c r="AJ358" s="58"/>
      <c r="AK358" s="7"/>
      <c r="AL358" s="7"/>
      <c r="AM358" s="7"/>
      <c r="AN358" s="7"/>
      <c r="AO358" s="58"/>
      <c r="AP358" s="58"/>
      <c r="AQ358" s="7"/>
      <c r="AR358" s="7"/>
      <c r="AS358" s="7"/>
      <c r="AT358" s="7"/>
      <c r="AU358" s="7"/>
      <c r="AV358" s="7"/>
      <c r="AW358" s="7"/>
      <c r="AX358" s="7"/>
      <c r="AY358" s="7"/>
      <c r="AZ358" s="24">
        <f>E359</f>
        <v>0</v>
      </c>
      <c r="BA358" s="24"/>
      <c r="BB358" s="24"/>
      <c r="BC358" s="24"/>
      <c r="BD358" s="138" t="s">
        <v>9</v>
      </c>
      <c r="BE358" s="25" t="s">
        <v>315</v>
      </c>
      <c r="BF358" s="25"/>
      <c r="BG358" s="25"/>
      <c r="BH358" s="25"/>
      <c r="BL358" s="7"/>
      <c r="BM358" s="7"/>
    </row>
    <row r="359" spans="1:65" s="31" customFormat="1" ht="18" customHeight="1" x14ac:dyDescent="0.25">
      <c r="A359" s="8"/>
      <c r="B359" s="8"/>
      <c r="C359" s="8"/>
      <c r="D359" s="8"/>
      <c r="E359" s="147"/>
      <c r="F359" s="147"/>
      <c r="G359" s="147"/>
      <c r="H359" s="147"/>
      <c r="I359" s="147"/>
      <c r="J359" s="147"/>
      <c r="K359" s="147"/>
      <c r="L359" s="147"/>
      <c r="M359" s="147"/>
      <c r="N359" s="8"/>
      <c r="O359" s="8"/>
      <c r="P359" s="8"/>
      <c r="Q359" s="8"/>
      <c r="R359" s="8"/>
      <c r="S359" s="147"/>
      <c r="T359" s="147"/>
      <c r="U359" s="147"/>
      <c r="V359" s="147"/>
      <c r="W359" s="147"/>
      <c r="X359" s="147"/>
      <c r="Y359" s="147"/>
      <c r="Z359" s="147"/>
      <c r="AA359" s="147"/>
      <c r="AB359" s="8"/>
      <c r="AD359" s="26" t="str">
        <f>IF(S359="","",SUM(IF(COUNTIF(BE357:BE364,AZ359)&gt;0,1/COUNTIF(AZ357:AZ364,AZ359),0),IF(COUNTIF(BF357:BF364,BA359)&gt;0,1/COUNTIF(BA357:BA364,BA359),0),IF(COUNTIF(BG357:BG364,BB359)&gt;0,1/COUNTIF(BB357:BB364,BB359),0),IF(COUNTIF(BH357:BH364,BC359)&gt;0,1/COUNTIF(BC357:BC364,BC359),0)))</f>
        <v/>
      </c>
      <c r="AE359" s="22" t="s">
        <v>5</v>
      </c>
      <c r="AF359" s="23">
        <f t="shared" si="55"/>
        <v>1</v>
      </c>
      <c r="AG359" s="7"/>
      <c r="AH359" s="7"/>
      <c r="AI359" s="7"/>
      <c r="AJ359" s="58"/>
      <c r="AK359" s="7"/>
      <c r="AL359" s="7"/>
      <c r="AM359" s="7"/>
      <c r="AN359" s="7"/>
      <c r="AO359" s="58"/>
      <c r="AP359" s="58"/>
      <c r="AQ359" s="7"/>
      <c r="AR359" s="7"/>
      <c r="AS359" s="7"/>
      <c r="AT359" s="7"/>
      <c r="AU359" s="7"/>
      <c r="AV359" s="7"/>
      <c r="AW359" s="7"/>
      <c r="AX359" s="7"/>
      <c r="AY359" s="7"/>
      <c r="AZ359" s="24">
        <f>S359</f>
        <v>0</v>
      </c>
      <c r="BA359" s="24"/>
      <c r="BB359" s="24"/>
      <c r="BC359" s="24"/>
      <c r="BD359" s="138" t="s">
        <v>9</v>
      </c>
      <c r="BE359" s="25" t="s">
        <v>317</v>
      </c>
      <c r="BF359" s="25"/>
      <c r="BG359" s="25"/>
      <c r="BH359" s="25"/>
      <c r="BL359" s="7"/>
      <c r="BM359" s="7"/>
    </row>
    <row r="360" spans="1:65" s="31" customFormat="1" ht="18"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D360" s="26" t="str">
        <f>IF(D361="","",SUM(IF(COUNTIF(BE357:BE364,AZ360)&gt;0,1/COUNTIF(AZ357:AZ364,AZ360),0),IF(COUNTIF(BF357:BF364,BA360)&gt;0,1/COUNTIF(BA357:BA364,BA360),0),IF(COUNTIF(BG357:BG364,BB360)&gt;0,1/COUNTIF(BB357:BB364,BB360),0),IF(COUNTIF(BH357:BH364,BC360)&gt;0,1/COUNTIF(BC357:BC364,BC360),0)))</f>
        <v/>
      </c>
      <c r="AE360" s="22" t="s">
        <v>5</v>
      </c>
      <c r="AF360" s="23">
        <f t="shared" si="55"/>
        <v>1</v>
      </c>
      <c r="AG360" s="7"/>
      <c r="AH360" s="7"/>
      <c r="AI360" s="7"/>
      <c r="AJ360" s="58"/>
      <c r="AK360" s="7"/>
      <c r="AL360" s="7"/>
      <c r="AM360" s="7"/>
      <c r="AN360" s="7"/>
      <c r="AO360" s="58"/>
      <c r="AP360" s="58"/>
      <c r="AQ360" s="7"/>
      <c r="AR360" s="7"/>
      <c r="AS360" s="7"/>
      <c r="AT360" s="7"/>
      <c r="AU360" s="7"/>
      <c r="AV360" s="7"/>
      <c r="AW360" s="7"/>
      <c r="AX360" s="7"/>
      <c r="AY360" s="7"/>
      <c r="AZ360" s="24">
        <f>D361</f>
        <v>0</v>
      </c>
      <c r="BA360" s="24"/>
      <c r="BB360" s="24"/>
      <c r="BC360" s="24"/>
      <c r="BD360" s="138" t="s">
        <v>9</v>
      </c>
      <c r="BE360" s="25" t="s">
        <v>316</v>
      </c>
      <c r="BF360" s="25"/>
      <c r="BG360" s="25"/>
      <c r="BH360" s="25"/>
      <c r="BL360" s="7"/>
      <c r="BM360" s="7"/>
    </row>
    <row r="361" spans="1:65" s="31" customFormat="1" ht="18" customHeight="1" x14ac:dyDescent="0.25">
      <c r="A361" s="8"/>
      <c r="B361" s="8"/>
      <c r="C361" s="8"/>
      <c r="D361" s="147"/>
      <c r="E361" s="147"/>
      <c r="F361" s="147"/>
      <c r="G361" s="147"/>
      <c r="H361" s="147"/>
      <c r="I361" s="147"/>
      <c r="J361" s="147"/>
      <c r="K361" s="147"/>
      <c r="L361" s="147"/>
      <c r="M361" s="8"/>
      <c r="N361" s="8"/>
      <c r="O361" s="8"/>
      <c r="P361" s="8"/>
      <c r="Q361" s="8"/>
      <c r="R361" s="8"/>
      <c r="S361" s="8"/>
      <c r="T361" s="147"/>
      <c r="U361" s="147"/>
      <c r="V361" s="147"/>
      <c r="W361" s="147"/>
      <c r="X361" s="147"/>
      <c r="Y361" s="147"/>
      <c r="Z361" s="147"/>
      <c r="AA361" s="147"/>
      <c r="AB361" s="147"/>
      <c r="AD361" s="26" t="str">
        <f>IF(T361="","",SUM(IF(COUNTIF(BE357:BE364,AZ361)&gt;0,1/COUNTIF(AZ357:AZ364,AZ361),0),IF(COUNTIF(BF357:BF364,BA361)&gt;0,1/COUNTIF(BA357:BA364,BA361),0),IF(COUNTIF(BG357:BG364,BB361)&gt;0,1/COUNTIF(BB357:BB364,BB361),0),IF(COUNTIF(BH357:BH364,BC361)&gt;0,1/COUNTIF(BC357:BC364,BC361),0)))</f>
        <v/>
      </c>
      <c r="AE361" s="22" t="s">
        <v>5</v>
      </c>
      <c r="AF361" s="23">
        <f t="shared" si="55"/>
        <v>1</v>
      </c>
      <c r="AG361" s="7"/>
      <c r="AH361" s="7"/>
      <c r="AI361" s="7"/>
      <c r="AJ361" s="58"/>
      <c r="AK361" s="7"/>
      <c r="AL361" s="7"/>
      <c r="AM361" s="7"/>
      <c r="AN361" s="7"/>
      <c r="AO361" s="58"/>
      <c r="AP361" s="58"/>
      <c r="AQ361" s="7"/>
      <c r="AR361" s="7"/>
      <c r="AS361" s="7"/>
      <c r="AT361" s="7"/>
      <c r="AU361" s="7"/>
      <c r="AV361" s="7"/>
      <c r="AW361" s="7"/>
      <c r="AX361" s="7"/>
      <c r="AY361" s="7"/>
      <c r="AZ361" s="24">
        <f>T361</f>
        <v>0</v>
      </c>
      <c r="BA361" s="24"/>
      <c r="BB361" s="24"/>
      <c r="BC361" s="24"/>
      <c r="BD361" s="138" t="s">
        <v>9</v>
      </c>
      <c r="BE361" s="25" t="s">
        <v>313</v>
      </c>
      <c r="BF361" s="25"/>
      <c r="BG361" s="25"/>
      <c r="BH361" s="25"/>
      <c r="BL361" s="7"/>
      <c r="BM361" s="7"/>
    </row>
    <row r="362" spans="1:65" s="31" customFormat="1" ht="18"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D362" s="26" t="str">
        <f>IF(E363="","",SUM(IF(COUNTIF(BE357:BE364,AZ362)&gt;0,1/COUNTIF(AZ357:AZ364,AZ362),0),IF(COUNTIF(BF357:BF364,BA362)&gt;0,1/COUNTIF(BA357:BA364,BA362),0),IF(COUNTIF(BG357:BG364,BB362)&gt;0,1/COUNTIF(BB357:BB364,BB362),0),IF(COUNTIF(BH357:BH364,BC362)&gt;0,1/COUNTIF(BC357:BC364,BC362),0)))</f>
        <v/>
      </c>
      <c r="AE362" s="22" t="s">
        <v>5</v>
      </c>
      <c r="AF362" s="23">
        <f t="shared" si="55"/>
        <v>1</v>
      </c>
      <c r="AG362" s="7"/>
      <c r="AH362" s="7"/>
      <c r="AI362" s="7"/>
      <c r="AJ362" s="58"/>
      <c r="AK362" s="7"/>
      <c r="AL362" s="7"/>
      <c r="AM362" s="7"/>
      <c r="AN362" s="7"/>
      <c r="AO362" s="58"/>
      <c r="AP362" s="58"/>
      <c r="AQ362" s="7"/>
      <c r="AR362" s="7"/>
      <c r="AS362" s="7"/>
      <c r="AT362" s="7"/>
      <c r="AU362" s="7"/>
      <c r="AV362" s="7"/>
      <c r="AW362" s="7"/>
      <c r="AX362" s="7"/>
      <c r="AY362" s="7"/>
      <c r="AZ362" s="24">
        <f>E363</f>
        <v>0</v>
      </c>
      <c r="BA362" s="24"/>
      <c r="BB362" s="24"/>
      <c r="BC362" s="24"/>
      <c r="BD362" s="138" t="s">
        <v>9</v>
      </c>
      <c r="BE362" s="25" t="s">
        <v>314</v>
      </c>
      <c r="BF362" s="25"/>
      <c r="BG362" s="25"/>
      <c r="BH362" s="25"/>
      <c r="BL362" s="7"/>
      <c r="BM362" s="7"/>
    </row>
    <row r="363" spans="1:65" s="31" customFormat="1" ht="18" customHeight="1" x14ac:dyDescent="0.25">
      <c r="A363" s="8"/>
      <c r="B363" s="8"/>
      <c r="C363" s="8"/>
      <c r="D363" s="8"/>
      <c r="E363" s="147"/>
      <c r="F363" s="147"/>
      <c r="G363" s="147"/>
      <c r="H363" s="147"/>
      <c r="I363" s="147"/>
      <c r="J363" s="147"/>
      <c r="K363" s="147"/>
      <c r="L363" s="147"/>
      <c r="M363" s="147"/>
      <c r="N363" s="8"/>
      <c r="O363" s="8"/>
      <c r="P363" s="8"/>
      <c r="Q363" s="8"/>
      <c r="R363" s="8"/>
      <c r="S363" s="147"/>
      <c r="T363" s="147"/>
      <c r="U363" s="147"/>
      <c r="V363" s="147"/>
      <c r="W363" s="147"/>
      <c r="X363" s="147"/>
      <c r="Y363" s="147"/>
      <c r="Z363" s="147"/>
      <c r="AA363" s="147"/>
      <c r="AB363" s="8"/>
      <c r="AD363" s="26" t="str">
        <f>IF(S363="","",SUM(IF(COUNTIF(BE357:BE364,AZ363)&gt;0,1/COUNTIF(AZ357:AZ364,AZ363),0),IF(COUNTIF(BF357:BF364,BA363)&gt;0,1/COUNTIF(BA357:BA364,BA363),0),IF(COUNTIF(BG357:BG364,BB363)&gt;0,1/COUNTIF(BB357:BB364,BB363),0),IF(COUNTIF(BH357:BH364,BC363)&gt;0,1/COUNTIF(BC357:BC364,BC363),0)))</f>
        <v/>
      </c>
      <c r="AE363" s="22" t="s">
        <v>5</v>
      </c>
      <c r="AF363" s="23">
        <f t="shared" si="55"/>
        <v>1</v>
      </c>
      <c r="AG363" s="7"/>
      <c r="AH363" s="7"/>
      <c r="AI363" s="7"/>
      <c r="AJ363" s="58"/>
      <c r="AK363" s="7"/>
      <c r="AL363" s="7"/>
      <c r="AM363" s="7"/>
      <c r="AN363" s="7"/>
      <c r="AO363" s="58"/>
      <c r="AP363" s="58"/>
      <c r="AQ363" s="7"/>
      <c r="AR363" s="7"/>
      <c r="AS363" s="7"/>
      <c r="AT363" s="7"/>
      <c r="AU363" s="7"/>
      <c r="AV363" s="7"/>
      <c r="AW363" s="7"/>
      <c r="AX363" s="7"/>
      <c r="AY363" s="7"/>
      <c r="AZ363" s="24">
        <f>S363</f>
        <v>0</v>
      </c>
      <c r="BA363" s="24"/>
      <c r="BB363" s="24"/>
      <c r="BC363" s="24"/>
      <c r="BD363" s="138" t="s">
        <v>9</v>
      </c>
      <c r="BE363" s="25" t="s">
        <v>318</v>
      </c>
      <c r="BF363" s="25"/>
      <c r="BG363" s="25"/>
      <c r="BH363" s="25"/>
      <c r="BL363" s="7"/>
      <c r="BM363" s="7"/>
    </row>
    <row r="364" spans="1:65" s="31" customFormat="1" ht="18"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D364" s="26" t="str">
        <f>IF(L365="","",SUM(IF(COUNTIF(BE357:BE364,AZ364)&gt;0,1/COUNTIF(AZ357:AZ364,AZ364),0),IF(COUNTIF(BF357:BF364,BA364)&gt;0,1/COUNTIF(BA357:BA364,BA364),0),IF(COUNTIF(BG357:BG364,BB364)&gt;0,1/COUNTIF(BB357:BB364,BB364),0),IF(COUNTIF(BH357:BH364,BC364)&gt;0,1/COUNTIF(BC357:BC364,BC364),0)))</f>
        <v/>
      </c>
      <c r="AE364" s="22" t="s">
        <v>5</v>
      </c>
      <c r="AF364" s="23">
        <f t="shared" si="55"/>
        <v>1</v>
      </c>
      <c r="AG364" s="7"/>
      <c r="AH364" s="7"/>
      <c r="AI364" s="7"/>
      <c r="AJ364" s="58"/>
      <c r="AK364" s="7"/>
      <c r="AL364" s="7"/>
      <c r="AM364" s="7"/>
      <c r="AN364" s="7"/>
      <c r="AO364" s="58"/>
      <c r="AP364" s="58"/>
      <c r="AQ364" s="7"/>
      <c r="AR364" s="7"/>
      <c r="AS364" s="7"/>
      <c r="AT364" s="7"/>
      <c r="AU364" s="7"/>
      <c r="AV364" s="7"/>
      <c r="AW364" s="7"/>
      <c r="AX364" s="7"/>
      <c r="AY364" s="7"/>
      <c r="AZ364" s="24">
        <f>L365</f>
        <v>0</v>
      </c>
      <c r="BA364" s="24"/>
      <c r="BB364" s="24"/>
      <c r="BC364" s="24"/>
      <c r="BD364" s="138" t="s">
        <v>9</v>
      </c>
      <c r="BE364" s="25" t="s">
        <v>312</v>
      </c>
      <c r="BF364" s="25"/>
      <c r="BG364" s="25"/>
      <c r="BH364" s="25"/>
      <c r="BL364" s="7"/>
      <c r="BM364" s="7"/>
    </row>
    <row r="365" spans="1:65" s="31" customFormat="1" ht="18" customHeight="1" x14ac:dyDescent="0.25">
      <c r="A365" s="8"/>
      <c r="B365" s="8"/>
      <c r="C365" s="8"/>
      <c r="D365" s="8"/>
      <c r="E365" s="8"/>
      <c r="F365" s="8"/>
      <c r="G365" s="8"/>
      <c r="H365" s="8"/>
      <c r="I365" s="8"/>
      <c r="J365" s="8"/>
      <c r="K365" s="8"/>
      <c r="L365" s="147"/>
      <c r="M365" s="147"/>
      <c r="N365" s="147"/>
      <c r="O365" s="147"/>
      <c r="P365" s="147"/>
      <c r="Q365" s="147"/>
      <c r="R365" s="147"/>
      <c r="S365" s="147"/>
      <c r="T365" s="147"/>
      <c r="U365" s="8"/>
      <c r="V365" s="8"/>
      <c r="W365" s="8"/>
      <c r="X365" s="8"/>
      <c r="Y365" s="8"/>
      <c r="Z365" s="8"/>
      <c r="AA365" s="8"/>
      <c r="AB365" s="8"/>
      <c r="BJ365" s="7"/>
      <c r="BL365" s="7"/>
      <c r="BM365" s="7"/>
    </row>
    <row r="366" spans="1:65" s="31" customFormat="1" ht="18"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BJ366" s="7"/>
      <c r="BL366" s="7"/>
      <c r="BM366" s="7"/>
    </row>
    <row r="367" spans="1:65" s="31" customFormat="1" ht="18" customHeight="1" x14ac:dyDescent="0.25">
      <c r="A367" s="8"/>
      <c r="B367" s="8"/>
      <c r="C367" s="8"/>
      <c r="D367" s="148" t="s">
        <v>374</v>
      </c>
      <c r="E367" s="148"/>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BJ367" s="7"/>
      <c r="BL367" s="7"/>
      <c r="BM367" s="7"/>
    </row>
    <row r="368" spans="1:65" s="31" customFormat="1" ht="18" customHeight="1" x14ac:dyDescent="0.25">
      <c r="A368" s="8"/>
      <c r="B368" s="8"/>
      <c r="C368" s="8"/>
      <c r="D368" s="54" t="s">
        <v>321</v>
      </c>
      <c r="E368" s="54" t="s">
        <v>312</v>
      </c>
      <c r="F368" s="8"/>
      <c r="G368" s="8"/>
      <c r="H368" s="8"/>
      <c r="I368" s="8"/>
      <c r="J368" s="8"/>
      <c r="K368" s="8"/>
      <c r="L368" s="8"/>
      <c r="M368" s="8"/>
      <c r="N368" s="8"/>
      <c r="O368" s="8"/>
      <c r="P368" s="8"/>
      <c r="Q368" s="54" t="s">
        <v>328</v>
      </c>
      <c r="R368" s="54" t="s">
        <v>317</v>
      </c>
      <c r="S368" s="8"/>
      <c r="T368" s="8"/>
      <c r="U368" s="8"/>
      <c r="V368" s="8"/>
      <c r="W368" s="8"/>
      <c r="X368" s="8"/>
      <c r="Y368" s="8"/>
      <c r="Z368" s="8"/>
      <c r="AA368" s="8"/>
      <c r="AB368" s="8"/>
      <c r="BJ368" s="7"/>
      <c r="BL368" s="7"/>
      <c r="BM368" s="7"/>
    </row>
    <row r="369" spans="1:65" s="31" customFormat="1" ht="18" customHeight="1" x14ac:dyDescent="0.25">
      <c r="A369" s="8"/>
      <c r="B369" s="8"/>
      <c r="C369" s="8"/>
      <c r="D369" s="8"/>
      <c r="E369" s="85" t="s">
        <v>161</v>
      </c>
      <c r="F369" s="84" t="s">
        <v>327</v>
      </c>
      <c r="G369" s="8"/>
      <c r="H369" s="8"/>
      <c r="I369" s="8"/>
      <c r="J369" s="8"/>
      <c r="K369" s="8"/>
      <c r="L369" s="8"/>
      <c r="M369" s="8"/>
      <c r="N369" s="8"/>
      <c r="O369" s="8"/>
      <c r="P369" s="8"/>
      <c r="Q369" s="8"/>
      <c r="R369" s="85" t="s">
        <v>161</v>
      </c>
      <c r="S369" s="84" t="s">
        <v>329</v>
      </c>
      <c r="T369" s="8"/>
      <c r="U369" s="8"/>
      <c r="V369" s="147"/>
      <c r="W369" s="147"/>
      <c r="X369" s="147"/>
      <c r="Y369" s="147"/>
      <c r="Z369" s="147"/>
      <c r="AA369" s="147"/>
      <c r="AB369" s="147"/>
      <c r="AD369" s="21" t="str">
        <f>IF(AND(V369=""),"",SUM(IF(COUNTIF(BE369,AZ369)&gt;0,1/COUNTIF(AZ369,AZ369),0),IF(COUNTIF(BF369,BA369)&gt;0,1/COUNTIF(BA369,BA369),0),IF(COUNTIF(BG369,BB369)&gt;0,1/COUNTIF(BB369,BB369),0),IF(COUNTIF(BH369,BC369)&gt;0,1/COUNTIF(BC369,BC369),0)))</f>
        <v/>
      </c>
      <c r="AE369" s="22" t="s">
        <v>5</v>
      </c>
      <c r="AF369" s="23">
        <f>COUNTA(BE369:BH369)</f>
        <v>1</v>
      </c>
      <c r="AG369" s="7"/>
      <c r="AH369" s="7"/>
      <c r="AI369" s="7"/>
      <c r="AJ369" s="7"/>
      <c r="AK369" s="7"/>
      <c r="AL369" s="7"/>
      <c r="AM369" s="7"/>
      <c r="AN369" s="7"/>
      <c r="AO369" s="7"/>
      <c r="AP369" s="7"/>
      <c r="AQ369" s="7"/>
      <c r="AR369" s="7"/>
      <c r="AS369" s="7"/>
      <c r="AT369" s="7"/>
      <c r="AU369" s="7"/>
      <c r="AV369" s="7"/>
      <c r="AW369" s="7"/>
      <c r="AX369" s="7"/>
      <c r="AY369" s="7"/>
      <c r="AZ369" s="34">
        <f>V369</f>
        <v>0</v>
      </c>
      <c r="BA369" s="34"/>
      <c r="BB369" s="34"/>
      <c r="BC369" s="34"/>
      <c r="BD369" s="138" t="s">
        <v>9</v>
      </c>
      <c r="BE369" s="25" t="s">
        <v>330</v>
      </c>
      <c r="BF369" s="25"/>
      <c r="BG369" s="25"/>
      <c r="BH369" s="25"/>
      <c r="BL369" s="7"/>
      <c r="BM369" s="7"/>
    </row>
    <row r="370" spans="1:65" s="31" customFormat="1" ht="18" customHeight="1" x14ac:dyDescent="0.25">
      <c r="A370" s="8"/>
      <c r="B370" s="8"/>
      <c r="C370" s="8"/>
      <c r="D370" s="8"/>
      <c r="E370" s="55"/>
      <c r="F370" s="84" t="s">
        <v>326</v>
      </c>
      <c r="G370" s="8"/>
      <c r="H370" s="8"/>
      <c r="I370" s="8"/>
      <c r="J370" s="8"/>
      <c r="K370" s="8"/>
      <c r="L370" s="8"/>
      <c r="M370" s="8"/>
      <c r="N370" s="8"/>
      <c r="O370" s="8"/>
      <c r="P370" s="8"/>
      <c r="Q370" s="8"/>
      <c r="R370" s="8"/>
      <c r="S370" s="147"/>
      <c r="T370" s="147"/>
      <c r="U370" s="147"/>
      <c r="V370" s="147"/>
      <c r="W370" s="147"/>
      <c r="X370" s="147"/>
      <c r="Y370" s="147"/>
      <c r="Z370" s="8"/>
      <c r="AA370" s="8"/>
      <c r="AB370" s="8"/>
      <c r="AD370" s="21" t="str">
        <f>IF(AND(S370=""),"",SUM(IF(COUNTIF(BE370,AZ370)&gt;0,1/COUNTIF(AZ370,AZ370),0),IF(COUNTIF(BF370,BA370)&gt;0,1/COUNTIF(BA370,BA370),0),IF(COUNTIF(BG370,BB370)&gt;0,1/COUNTIF(BB370,BB370),0),IF(COUNTIF(BH370,BC370)&gt;0,1/COUNTIF(BC370,BC370),0)))</f>
        <v/>
      </c>
      <c r="AE370" s="22" t="s">
        <v>5</v>
      </c>
      <c r="AF370" s="23">
        <f>COUNTA(BE370:BH370)</f>
        <v>1</v>
      </c>
      <c r="AG370" s="7"/>
      <c r="AH370" s="7"/>
      <c r="AI370" s="7"/>
      <c r="AJ370" s="7"/>
      <c r="AK370" s="7"/>
      <c r="AL370" s="7"/>
      <c r="AM370" s="7"/>
      <c r="AN370" s="7"/>
      <c r="AO370" s="7"/>
      <c r="AP370" s="7"/>
      <c r="AQ370" s="7"/>
      <c r="AR370" s="7"/>
      <c r="AS370" s="7"/>
      <c r="AT370" s="7"/>
      <c r="AU370" s="7"/>
      <c r="AV370" s="7"/>
      <c r="AW370" s="7"/>
      <c r="AX370" s="7"/>
      <c r="AY370" s="7"/>
      <c r="AZ370" s="34">
        <f>S370</f>
        <v>0</v>
      </c>
      <c r="BA370" s="34"/>
      <c r="BB370" s="34"/>
      <c r="BC370" s="34"/>
      <c r="BD370" s="138" t="s">
        <v>9</v>
      </c>
      <c r="BE370" s="25" t="s">
        <v>331</v>
      </c>
      <c r="BF370" s="25"/>
      <c r="BG370" s="25"/>
      <c r="BH370" s="25"/>
      <c r="BL370" s="7"/>
      <c r="BM370" s="7"/>
    </row>
    <row r="371" spans="1:65" s="31" customFormat="1" ht="18" customHeight="1" x14ac:dyDescent="0.25">
      <c r="A371" s="8"/>
      <c r="B371" s="8"/>
      <c r="C371" s="8"/>
      <c r="D371" s="8"/>
      <c r="E371" s="8"/>
      <c r="F371" s="147"/>
      <c r="G371" s="147"/>
      <c r="H371" s="147"/>
      <c r="I371" s="147"/>
      <c r="J371" s="147"/>
      <c r="K371" s="147"/>
      <c r="L371" s="147"/>
      <c r="M371" s="84" t="s">
        <v>322</v>
      </c>
      <c r="N371" s="8"/>
      <c r="O371" s="8"/>
      <c r="P371" s="8"/>
      <c r="Q371" s="8"/>
      <c r="R371" s="8"/>
      <c r="S371" s="84" t="s">
        <v>332</v>
      </c>
      <c r="T371" s="8"/>
      <c r="U371" s="8"/>
      <c r="V371" s="8"/>
      <c r="W371" s="8"/>
      <c r="X371" s="8"/>
      <c r="Y371" s="8"/>
      <c r="Z371" s="8"/>
      <c r="AA371" s="8"/>
      <c r="AB371" s="8"/>
      <c r="AD371" s="21" t="str">
        <f>IF(AND(F371=""),"",SUM(IF(COUNTIF(BE371,AZ371)&gt;0,1/COUNTIF(AZ371,AZ371),0),IF(COUNTIF(BF371,BA371)&gt;0,1/COUNTIF(BA371,BA371),0),IF(COUNTIF(BG371,BB371)&gt;0,1/COUNTIF(BB371,BB371),0),IF(COUNTIF(BH371,BC371)&gt;0,1/COUNTIF(BC371,BC371),0)))</f>
        <v/>
      </c>
      <c r="AE371" s="22" t="s">
        <v>5</v>
      </c>
      <c r="AF371" s="23">
        <f>COUNTA(BE371:BH371)</f>
        <v>1</v>
      </c>
      <c r="AG371" s="7"/>
      <c r="AH371" s="7"/>
      <c r="AI371" s="7"/>
      <c r="AJ371" s="7"/>
      <c r="AK371" s="7"/>
      <c r="AL371" s="7"/>
      <c r="AM371" s="7"/>
      <c r="AN371" s="7"/>
      <c r="AO371" s="7"/>
      <c r="AP371" s="7"/>
      <c r="AQ371" s="7"/>
      <c r="AR371" s="7"/>
      <c r="AS371" s="7"/>
      <c r="AT371" s="7"/>
      <c r="AU371" s="7"/>
      <c r="AV371" s="7"/>
      <c r="AW371" s="7"/>
      <c r="AX371" s="7"/>
      <c r="AY371" s="7"/>
      <c r="AZ371" s="34">
        <f>F371</f>
        <v>0</v>
      </c>
      <c r="BA371" s="34"/>
      <c r="BB371" s="34"/>
      <c r="BC371" s="34"/>
      <c r="BD371" s="138" t="s">
        <v>9</v>
      </c>
      <c r="BE371" s="25" t="s">
        <v>323</v>
      </c>
      <c r="BF371" s="25"/>
      <c r="BG371" s="25"/>
      <c r="BH371" s="25"/>
      <c r="BL371" s="7"/>
      <c r="BM371" s="7"/>
    </row>
    <row r="372" spans="1:65" s="31" customFormat="1" ht="18"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BJ372" s="7"/>
      <c r="BL372" s="7"/>
      <c r="BM372" s="7"/>
    </row>
    <row r="373" spans="1:65" s="31" customFormat="1" ht="18" customHeight="1" x14ac:dyDescent="0.25">
      <c r="A373" s="8"/>
      <c r="B373" s="8"/>
      <c r="C373" s="8"/>
      <c r="D373" s="8"/>
      <c r="E373" s="8"/>
      <c r="F373" s="85" t="s">
        <v>9</v>
      </c>
      <c r="G373" s="84" t="s">
        <v>324</v>
      </c>
      <c r="H373" s="8"/>
      <c r="I373" s="8"/>
      <c r="J373" s="8"/>
      <c r="K373" s="8"/>
      <c r="L373" s="8"/>
      <c r="M373" s="8"/>
      <c r="N373" s="8"/>
      <c r="O373" s="8"/>
      <c r="P373" s="8"/>
      <c r="Q373" s="8"/>
      <c r="R373" s="8"/>
      <c r="S373" s="8"/>
      <c r="T373" s="151" t="s">
        <v>377</v>
      </c>
      <c r="U373" s="151"/>
      <c r="V373" s="151"/>
      <c r="W373" s="151"/>
      <c r="X373" s="8"/>
      <c r="Y373" s="8"/>
      <c r="Z373" s="8"/>
      <c r="AA373" s="8"/>
      <c r="AB373" s="8"/>
      <c r="BJ373" s="7"/>
      <c r="BL373" s="7"/>
      <c r="BM373" s="7"/>
    </row>
    <row r="374" spans="1:65" s="31" customFormat="1" ht="18" customHeight="1" x14ac:dyDescent="0.25">
      <c r="A374" s="8"/>
      <c r="B374" s="8"/>
      <c r="C374" s="8"/>
      <c r="D374" s="8"/>
      <c r="E374" s="8"/>
      <c r="F374" s="85" t="s">
        <v>9</v>
      </c>
      <c r="G374" s="84" t="s">
        <v>325</v>
      </c>
      <c r="H374" s="8"/>
      <c r="I374" s="8"/>
      <c r="J374" s="8"/>
      <c r="K374" s="8"/>
      <c r="L374" s="8"/>
      <c r="M374" s="8"/>
      <c r="N374" s="8"/>
      <c r="O374" s="8"/>
      <c r="P374" s="8"/>
      <c r="Q374" s="54" t="s">
        <v>338</v>
      </c>
      <c r="R374" s="54" t="s">
        <v>339</v>
      </c>
      <c r="S374" s="8"/>
      <c r="T374" s="8"/>
      <c r="U374" s="8"/>
      <c r="V374" s="8"/>
      <c r="W374" s="8"/>
      <c r="X374" s="8"/>
      <c r="Y374" s="8"/>
      <c r="Z374" s="8"/>
      <c r="AA374" s="8"/>
      <c r="AB374" s="8"/>
      <c r="BJ374" s="7"/>
      <c r="BL374" s="7"/>
      <c r="BM374" s="7"/>
    </row>
    <row r="375" spans="1:65" s="31" customFormat="1" ht="18" customHeight="1" x14ac:dyDescent="0.25">
      <c r="A375" s="8"/>
      <c r="B375" s="8"/>
      <c r="C375" s="8"/>
      <c r="D375" s="8"/>
      <c r="E375" s="8"/>
      <c r="F375" s="8"/>
      <c r="G375" s="8"/>
      <c r="H375" s="8"/>
      <c r="I375" s="8"/>
      <c r="J375" s="8"/>
      <c r="K375" s="174" t="s">
        <v>378</v>
      </c>
      <c r="L375" s="174"/>
      <c r="M375" s="174"/>
      <c r="N375" s="174"/>
      <c r="O375" s="8"/>
      <c r="P375" s="8"/>
      <c r="Q375" s="8"/>
      <c r="R375" s="85" t="s">
        <v>161</v>
      </c>
      <c r="S375" s="84" t="s">
        <v>340</v>
      </c>
      <c r="T375" s="147"/>
      <c r="U375" s="147"/>
      <c r="V375" s="147"/>
      <c r="W375" s="147"/>
      <c r="X375" s="147"/>
      <c r="Y375" s="147"/>
      <c r="Z375" s="147"/>
      <c r="AA375" s="84" t="s">
        <v>533</v>
      </c>
      <c r="AB375" s="84"/>
      <c r="AD375" s="21" t="str">
        <f>IF(AND(T375=""),"",SUM(IF(COUNTIF(BE375,AZ375)&gt;0,1/COUNTIF(AZ375,AZ375),0),IF(COUNTIF(BF375,BA375)&gt;0,1/COUNTIF(BA375,BA375),0),IF(COUNTIF(BG375,BB375)&gt;0,1/COUNTIF(BB375,BB375),0),IF(COUNTIF(BH375,BC375)&gt;0,1/COUNTIF(BC375,BC375),0)))</f>
        <v/>
      </c>
      <c r="AE375" s="22" t="s">
        <v>5</v>
      </c>
      <c r="AF375" s="23">
        <f>COUNTA(BE375:BH375)</f>
        <v>1</v>
      </c>
      <c r="AG375" s="7"/>
      <c r="AH375" s="7"/>
      <c r="AI375" s="7"/>
      <c r="AJ375" s="7"/>
      <c r="AK375" s="7"/>
      <c r="AL375" s="7"/>
      <c r="AM375" s="7"/>
      <c r="AN375" s="7"/>
      <c r="AO375" s="7"/>
      <c r="AP375" s="7"/>
      <c r="AQ375" s="7"/>
      <c r="AR375" s="7"/>
      <c r="AS375" s="7"/>
      <c r="AT375" s="7"/>
      <c r="AU375" s="7"/>
      <c r="AV375" s="7"/>
      <c r="AW375" s="7"/>
      <c r="AX375" s="7"/>
      <c r="AY375" s="7"/>
      <c r="AZ375" s="34">
        <f>T375</f>
        <v>0</v>
      </c>
      <c r="BA375" s="34"/>
      <c r="BB375" s="34"/>
      <c r="BC375" s="34"/>
      <c r="BD375" s="138" t="s">
        <v>9</v>
      </c>
      <c r="BE375" s="25" t="s">
        <v>341</v>
      </c>
      <c r="BF375" s="25"/>
      <c r="BG375" s="25"/>
      <c r="BH375" s="25"/>
      <c r="BL375" s="7"/>
      <c r="BM375" s="7"/>
    </row>
    <row r="376" spans="1:65" s="31" customFormat="1" ht="18" customHeight="1" x14ac:dyDescent="0.25">
      <c r="A376" s="8"/>
      <c r="B376" s="8"/>
      <c r="C376" s="8"/>
      <c r="D376" s="54" t="s">
        <v>333</v>
      </c>
      <c r="E376" s="54" t="s">
        <v>313</v>
      </c>
      <c r="F376" s="8"/>
      <c r="G376" s="8"/>
      <c r="H376" s="8"/>
      <c r="I376" s="8"/>
      <c r="J376" s="8"/>
      <c r="K376" s="8"/>
      <c r="L376" s="8"/>
      <c r="M376" s="8"/>
      <c r="N376" s="8"/>
      <c r="O376" s="8"/>
      <c r="P376" s="8"/>
      <c r="Q376" s="8"/>
      <c r="R376" s="8"/>
      <c r="S376" s="147"/>
      <c r="T376" s="147"/>
      <c r="U376" s="147"/>
      <c r="V376" s="147"/>
      <c r="W376" s="147"/>
      <c r="X376" s="147"/>
      <c r="Y376" s="147"/>
      <c r="Z376" s="84" t="s">
        <v>343</v>
      </c>
      <c r="AA376" s="8"/>
      <c r="AB376" s="8"/>
      <c r="AD376" s="21" t="str">
        <f>IF(AND(S376=""),"",SUM(IF(COUNTIF(BE376,AZ376)&gt;0,1/COUNTIF(AZ376,AZ376),0),IF(COUNTIF(BF376,BA376)&gt;0,1/COUNTIF(BA376,BA376),0),IF(COUNTIF(BG376,BB376)&gt;0,1/COUNTIF(BB376,BB376),0),IF(COUNTIF(BH376,BC376)&gt;0,1/COUNTIF(BC376,BC376),0)))</f>
        <v/>
      </c>
      <c r="AE376" s="22" t="s">
        <v>5</v>
      </c>
      <c r="AF376" s="23">
        <f>COUNTA(BE376:BH376)</f>
        <v>1</v>
      </c>
      <c r="AG376" s="7"/>
      <c r="AH376" s="7"/>
      <c r="AI376" s="7"/>
      <c r="AJ376" s="7"/>
      <c r="AK376" s="7"/>
      <c r="AL376" s="7"/>
      <c r="AM376" s="7"/>
      <c r="AN376" s="7"/>
      <c r="AO376" s="7"/>
      <c r="AP376" s="7"/>
      <c r="AQ376" s="7"/>
      <c r="AR376" s="7"/>
      <c r="AS376" s="7"/>
      <c r="AT376" s="7"/>
      <c r="AU376" s="7"/>
      <c r="AV376" s="7"/>
      <c r="AW376" s="7"/>
      <c r="AX376" s="7"/>
      <c r="AY376" s="7"/>
      <c r="AZ376" s="34">
        <f>S376</f>
        <v>0</v>
      </c>
      <c r="BA376" s="34"/>
      <c r="BB376" s="34"/>
      <c r="BC376" s="34"/>
      <c r="BD376" s="138" t="s">
        <v>9</v>
      </c>
      <c r="BE376" s="25" t="s">
        <v>342</v>
      </c>
      <c r="BF376" s="25"/>
      <c r="BG376" s="25"/>
      <c r="BH376" s="25"/>
      <c r="BL376" s="7"/>
      <c r="BM376" s="7"/>
    </row>
    <row r="377" spans="1:65" s="31" customFormat="1" ht="18" customHeight="1" x14ac:dyDescent="0.25">
      <c r="A377" s="8"/>
      <c r="B377" s="8"/>
      <c r="C377" s="8"/>
      <c r="D377" s="8"/>
      <c r="E377" s="85" t="s">
        <v>161</v>
      </c>
      <c r="F377" s="84" t="s">
        <v>334</v>
      </c>
      <c r="G377" s="147"/>
      <c r="H377" s="147"/>
      <c r="I377" s="147"/>
      <c r="J377" s="147"/>
      <c r="K377" s="147"/>
      <c r="L377" s="147"/>
      <c r="M377" s="147"/>
      <c r="N377" s="8"/>
      <c r="O377" s="8"/>
      <c r="P377" s="8"/>
      <c r="Q377" s="8"/>
      <c r="R377" s="8"/>
      <c r="S377" s="84" t="s">
        <v>344</v>
      </c>
      <c r="T377" s="8"/>
      <c r="U377" s="8"/>
      <c r="V377" s="147"/>
      <c r="W377" s="147"/>
      <c r="X377" s="147"/>
      <c r="Y377" s="147"/>
      <c r="Z377" s="147"/>
      <c r="AA377" s="147"/>
      <c r="AB377" s="147"/>
      <c r="AD377" s="21" t="str">
        <f>IF(AND(G377="",V377=""),"",SUM(IF(COUNTIF(BE377,AZ377)&gt;0,1/COUNTIF(AZ377,AZ377),0),IF(COUNTIF(BF377,BA377)&gt;0,1/COUNTIF(BA377,BA377),0),IF(COUNTIF(BG377,BB377)&gt;0,1/COUNTIF(BB377,BB377),0),IF(COUNTIF(BH377,BC377)&gt;0,1/COUNTIF(BC377,BC377),0)))</f>
        <v/>
      </c>
      <c r="AE377" s="22" t="s">
        <v>5</v>
      </c>
      <c r="AF377" s="23">
        <f>COUNTA(BE377:BH377)</f>
        <v>2</v>
      </c>
      <c r="AG377" s="113"/>
      <c r="AH377" s="113"/>
      <c r="AI377" s="113"/>
      <c r="AJ377" s="113"/>
      <c r="AK377" s="113"/>
      <c r="AL377" s="113"/>
      <c r="AM377" s="113"/>
      <c r="AN377" s="113"/>
      <c r="AO377" s="113"/>
      <c r="AP377" s="113"/>
      <c r="AQ377" s="113"/>
      <c r="AR377" s="113"/>
      <c r="AS377" s="113"/>
      <c r="AT377" s="113"/>
      <c r="AU377" s="113"/>
      <c r="AV377" s="113"/>
      <c r="AW377" s="113"/>
      <c r="AX377" s="113"/>
      <c r="AY377" s="113"/>
      <c r="AZ377" s="34">
        <f>G377</f>
        <v>0</v>
      </c>
      <c r="BA377" s="34">
        <f>V377</f>
        <v>0</v>
      </c>
      <c r="BB377" s="34"/>
      <c r="BC377" s="34"/>
      <c r="BD377" s="138" t="s">
        <v>9</v>
      </c>
      <c r="BE377" s="25" t="s">
        <v>335</v>
      </c>
      <c r="BF377" s="25" t="s">
        <v>345</v>
      </c>
      <c r="BG377" s="25"/>
      <c r="BH377" s="25"/>
      <c r="BL377" s="7"/>
      <c r="BM377" s="7"/>
    </row>
    <row r="378" spans="1:65" s="31" customFormat="1" ht="18" customHeight="1" x14ac:dyDescent="0.25">
      <c r="A378" s="8"/>
      <c r="B378" s="8"/>
      <c r="C378" s="8"/>
      <c r="D378" s="8"/>
      <c r="E378" s="8"/>
      <c r="F378" s="84" t="s">
        <v>337</v>
      </c>
      <c r="G378" s="8"/>
      <c r="H378" s="8"/>
      <c r="I378" s="8"/>
      <c r="J378" s="8"/>
      <c r="K378" s="8"/>
      <c r="L378" s="8"/>
      <c r="M378" s="8"/>
      <c r="N378" s="8"/>
      <c r="O378" s="8"/>
      <c r="P378" s="8"/>
      <c r="Q378" s="8"/>
      <c r="R378" s="8"/>
      <c r="S378" s="84" t="s">
        <v>346</v>
      </c>
      <c r="T378" s="8"/>
      <c r="U378" s="147"/>
      <c r="V378" s="147"/>
      <c r="W378" s="147"/>
      <c r="X378" s="147"/>
      <c r="Y378" s="147"/>
      <c r="Z378" s="147"/>
      <c r="AA378" s="147"/>
      <c r="AB378" s="8" t="s">
        <v>348</v>
      </c>
      <c r="AD378" s="21" t="str">
        <f>IF(AND(U378=""),"",SUM(IF(COUNTIF(BE378,AZ378)&gt;0,1/COUNTIF(AZ378,AZ378),0),IF(COUNTIF(BF378,BA378)&gt;0,1/COUNTIF(BA378,BA378),0),IF(COUNTIF(BG378,BB378)&gt;0,1/COUNTIF(BB378,BB378),0),IF(COUNTIF(BH378,BC378)&gt;0,1/COUNTIF(BC378,BC378),0)))</f>
        <v/>
      </c>
      <c r="AE378" s="22" t="s">
        <v>5</v>
      </c>
      <c r="AF378" s="23">
        <f>COUNTA(BE378:BH378)</f>
        <v>1</v>
      </c>
      <c r="AG378" s="7"/>
      <c r="AH378" s="7"/>
      <c r="AI378" s="7"/>
      <c r="AJ378" s="7"/>
      <c r="AK378" s="7"/>
      <c r="AL378" s="7"/>
      <c r="AM378" s="7"/>
      <c r="AN378" s="7"/>
      <c r="AO378" s="7"/>
      <c r="AP378" s="7"/>
      <c r="AQ378" s="7"/>
      <c r="AR378" s="7"/>
      <c r="AS378" s="7"/>
      <c r="AT378" s="7"/>
      <c r="AU378" s="7"/>
      <c r="AV378" s="7"/>
      <c r="AW378" s="7"/>
      <c r="AX378" s="7"/>
      <c r="AY378" s="7"/>
      <c r="AZ378" s="34">
        <f>U378</f>
        <v>0</v>
      </c>
      <c r="BA378" s="34"/>
      <c r="BB378" s="34"/>
      <c r="BC378" s="34"/>
      <c r="BD378" s="138" t="s">
        <v>9</v>
      </c>
      <c r="BE378" s="25" t="s">
        <v>347</v>
      </c>
      <c r="BF378" s="25"/>
      <c r="BG378" s="25"/>
      <c r="BH378" s="25"/>
      <c r="BL378" s="7"/>
      <c r="BM378" s="7"/>
    </row>
    <row r="379" spans="1:65" s="31" customFormat="1" ht="18" customHeight="1" x14ac:dyDescent="0.25">
      <c r="A379" s="8"/>
      <c r="B379" s="8"/>
      <c r="C379" s="8"/>
      <c r="D379" s="8"/>
      <c r="E379" s="8"/>
      <c r="F379" s="84" t="s">
        <v>336</v>
      </c>
      <c r="G379" s="8"/>
      <c r="H379" s="8"/>
      <c r="I379" s="8"/>
      <c r="J379" s="8"/>
      <c r="K379" s="8"/>
      <c r="L379" s="8"/>
      <c r="M379" s="8"/>
      <c r="N379" s="8"/>
      <c r="O379" s="8"/>
      <c r="P379" s="8"/>
      <c r="Q379" s="8"/>
      <c r="R379" s="8"/>
      <c r="S379" s="87"/>
      <c r="T379" s="8"/>
      <c r="U379" s="8"/>
      <c r="V379" s="8"/>
      <c r="W379" s="8"/>
      <c r="X379" s="8"/>
      <c r="Y379" s="8"/>
      <c r="Z379" s="8"/>
      <c r="AA379" s="8"/>
      <c r="AB379" s="8"/>
      <c r="BJ379" s="7"/>
      <c r="BL379" s="7"/>
      <c r="BM379" s="7"/>
    </row>
    <row r="380" spans="1:65" s="31" customFormat="1" ht="18" customHeight="1" x14ac:dyDescent="0.25">
      <c r="A380" s="8"/>
      <c r="B380" s="8"/>
      <c r="C380" s="8"/>
      <c r="D380" s="8"/>
      <c r="E380" s="8"/>
      <c r="F380" s="8"/>
      <c r="G380" s="8"/>
      <c r="H380" s="173" t="s">
        <v>375</v>
      </c>
      <c r="I380" s="173"/>
      <c r="J380" s="173"/>
      <c r="K380" s="8"/>
      <c r="L380" s="8"/>
      <c r="M380" s="8"/>
      <c r="N380" s="8"/>
      <c r="O380" s="8"/>
      <c r="P380" s="8"/>
      <c r="Q380" s="8"/>
      <c r="R380" s="8"/>
      <c r="S380" s="8" t="s">
        <v>349</v>
      </c>
      <c r="T380" s="8"/>
      <c r="U380" s="147"/>
      <c r="V380" s="147"/>
      <c r="W380" s="147"/>
      <c r="X380" s="83"/>
      <c r="Y380" s="147"/>
      <c r="Z380" s="147"/>
      <c r="AA380" s="147"/>
      <c r="AB380" s="147"/>
      <c r="AD380" s="21" t="str">
        <f>IF(AND(U380="",X380="",Y380=""),"",SUM(IF(COUNTIF(BE380,AZ380)&gt;0,1/COUNTIF(AZ380,AZ380),0),IF(COUNTIF(BF380,BA380)&gt;0,1/COUNTIF(BA380,BA380),0),IF(COUNTIF(BG380,BB380)&gt;0,1/COUNTIF(BB380,BB380),0),IF(COUNTIF(BH380,BC380)&gt;0,1/COUNTIF(BC380,BC380),0)))</f>
        <v/>
      </c>
      <c r="AE380" s="22" t="s">
        <v>5</v>
      </c>
      <c r="AF380" s="23">
        <f>COUNTA(BE380:BH380)</f>
        <v>3</v>
      </c>
      <c r="AG380" s="113"/>
      <c r="AH380" s="113"/>
      <c r="AI380" s="113"/>
      <c r="AJ380" s="113"/>
      <c r="AK380" s="113"/>
      <c r="AL380" s="113"/>
      <c r="AM380" s="113"/>
      <c r="AN380" s="113"/>
      <c r="AO380" s="113"/>
      <c r="AP380" s="113"/>
      <c r="AQ380" s="113"/>
      <c r="AR380" s="113"/>
      <c r="AS380" s="113"/>
      <c r="AT380" s="113"/>
      <c r="AU380" s="113"/>
      <c r="AV380" s="113"/>
      <c r="AW380" s="113"/>
      <c r="AX380" s="113"/>
      <c r="AY380" s="113"/>
      <c r="AZ380" s="34">
        <f>U380</f>
        <v>0</v>
      </c>
      <c r="BA380" s="34">
        <f>X380</f>
        <v>0</v>
      </c>
      <c r="BB380" s="34">
        <f>Y380</f>
        <v>0</v>
      </c>
      <c r="BC380" s="34"/>
      <c r="BD380" s="138" t="s">
        <v>9</v>
      </c>
      <c r="BE380" s="25" t="s">
        <v>350</v>
      </c>
      <c r="BF380" s="25" t="s">
        <v>15</v>
      </c>
      <c r="BG380" s="25" t="s">
        <v>351</v>
      </c>
      <c r="BH380" s="25"/>
      <c r="BM380" s="7"/>
    </row>
    <row r="381" spans="1:65" s="31" customFormat="1" ht="18" customHeight="1" x14ac:dyDescent="0.25">
      <c r="A381" s="8"/>
      <c r="B381" s="8"/>
      <c r="C381" s="8"/>
      <c r="D381" s="8"/>
      <c r="E381" s="8"/>
      <c r="F381" s="8"/>
      <c r="G381" s="8"/>
      <c r="H381" s="173"/>
      <c r="I381" s="173"/>
      <c r="J381" s="173"/>
      <c r="K381" s="8"/>
      <c r="L381" s="8"/>
      <c r="M381" s="8"/>
      <c r="N381" s="8"/>
      <c r="O381" s="8"/>
      <c r="P381" s="8"/>
      <c r="Q381" s="8"/>
      <c r="R381" s="8"/>
      <c r="S381" s="88" t="str">
        <f>IF(U380&lt;&gt;"AW","","*) AW = Anschaffungswert")</f>
        <v/>
      </c>
      <c r="T381" s="8"/>
      <c r="U381" s="8"/>
      <c r="V381" s="8"/>
      <c r="W381" s="8"/>
      <c r="X381" s="88" t="str">
        <f>IF(Y380&lt;&gt;"bAfa","","**) bAfa = bisherige Abschreibung")</f>
        <v/>
      </c>
      <c r="Y381" s="8"/>
      <c r="Z381" s="8"/>
      <c r="AA381" s="8"/>
      <c r="AB381" s="8"/>
      <c r="BJ381" s="7"/>
      <c r="BL381" s="7"/>
      <c r="BM381" s="7"/>
    </row>
    <row r="382" spans="1:65" s="31" customFormat="1" ht="18" customHeight="1" x14ac:dyDescent="0.25">
      <c r="A382" s="8"/>
      <c r="B382" s="8"/>
      <c r="C382" s="8"/>
      <c r="D382" s="54" t="s">
        <v>352</v>
      </c>
      <c r="E382" s="54" t="s">
        <v>319</v>
      </c>
      <c r="F382" s="8"/>
      <c r="G382" s="8"/>
      <c r="H382" s="8"/>
      <c r="I382" s="8"/>
      <c r="J382" s="8"/>
      <c r="K382" s="8"/>
      <c r="L382" s="8"/>
      <c r="M382" s="8"/>
      <c r="N382" s="8"/>
      <c r="O382" s="8"/>
      <c r="P382" s="8"/>
      <c r="Q382" s="54" t="s">
        <v>360</v>
      </c>
      <c r="R382" s="54" t="s">
        <v>361</v>
      </c>
      <c r="S382" s="8"/>
      <c r="T382" s="8"/>
      <c r="U382" s="8"/>
      <c r="V382" s="8"/>
      <c r="W382" s="8"/>
      <c r="X382" s="8"/>
      <c r="Y382" s="8"/>
      <c r="Z382" s="8"/>
      <c r="AA382" s="8"/>
      <c r="AB382" s="8"/>
      <c r="BJ382" s="7"/>
      <c r="BL382" s="7"/>
      <c r="BM382" s="7"/>
    </row>
    <row r="383" spans="1:65" s="31" customFormat="1" ht="18" customHeight="1" x14ac:dyDescent="0.25">
      <c r="A383" s="8"/>
      <c r="B383" s="8"/>
      <c r="C383" s="8"/>
      <c r="D383" s="8"/>
      <c r="E383" s="85" t="s">
        <v>161</v>
      </c>
      <c r="F383" s="84" t="s">
        <v>353</v>
      </c>
      <c r="G383" s="8"/>
      <c r="H383" s="8"/>
      <c r="I383" s="8"/>
      <c r="J383" s="147"/>
      <c r="K383" s="147"/>
      <c r="L383" s="147"/>
      <c r="M383" s="147"/>
      <c r="N383" s="147"/>
      <c r="O383" s="147"/>
      <c r="P383" s="8"/>
      <c r="Q383" s="8"/>
      <c r="R383" s="84" t="s">
        <v>362</v>
      </c>
      <c r="S383" s="84"/>
      <c r="T383" s="8"/>
      <c r="U383" s="8"/>
      <c r="V383" s="8"/>
      <c r="W383" s="8"/>
      <c r="X383" s="8"/>
      <c r="Y383" s="8"/>
      <c r="Z383" s="8"/>
      <c r="AA383" s="8"/>
      <c r="AB383" s="8"/>
      <c r="AD383" s="21" t="str">
        <f>IF(AND(J383=""),"",SUM(IF(COUNTIF(BE383,AZ383)&gt;0,1/COUNTIF(AZ383,AZ383),0),IF(COUNTIF(BF383,BA383)&gt;0,1/COUNTIF(BA383,BA383),0),IF(COUNTIF(BG383,BB383)&gt;0,1/COUNTIF(BB383,BB383),0),IF(COUNTIF(BH383,BC383)&gt;0,1/COUNTIF(BC383,BC383),0)))</f>
        <v/>
      </c>
      <c r="AE383" s="22" t="s">
        <v>5</v>
      </c>
      <c r="AF383" s="23">
        <f>COUNTA(BE383:BH383)</f>
        <v>1</v>
      </c>
      <c r="AG383" s="7"/>
      <c r="AH383" s="7"/>
      <c r="AI383" s="7"/>
      <c r="AJ383" s="7"/>
      <c r="AK383" s="7"/>
      <c r="AL383" s="7"/>
      <c r="AM383" s="7"/>
      <c r="AN383" s="7"/>
      <c r="AO383" s="7"/>
      <c r="AP383" s="7"/>
      <c r="AQ383" s="7"/>
      <c r="AR383" s="7"/>
      <c r="AS383" s="7"/>
      <c r="AT383" s="7"/>
      <c r="AU383" s="7"/>
      <c r="AV383" s="7"/>
      <c r="AW383" s="7"/>
      <c r="AX383" s="7"/>
      <c r="AY383" s="7"/>
      <c r="AZ383" s="34">
        <f>J383</f>
        <v>0</v>
      </c>
      <c r="BA383" s="34"/>
      <c r="BB383" s="34"/>
      <c r="BC383" s="34"/>
      <c r="BD383" s="138" t="s">
        <v>9</v>
      </c>
      <c r="BE383" s="25" t="s">
        <v>354</v>
      </c>
      <c r="BF383" s="25"/>
      <c r="BG383" s="25"/>
      <c r="BH383" s="25"/>
      <c r="BK383" s="7"/>
      <c r="BL383" s="7"/>
      <c r="BM383" s="7"/>
    </row>
    <row r="384" spans="1:65" s="31" customFormat="1" ht="18" customHeight="1" x14ac:dyDescent="0.25">
      <c r="A384" s="8"/>
      <c r="B384" s="8"/>
      <c r="C384" s="8"/>
      <c r="D384" s="8"/>
      <c r="E384" s="8"/>
      <c r="F384" s="84" t="s">
        <v>355</v>
      </c>
      <c r="G384" s="8"/>
      <c r="H384" s="8"/>
      <c r="I384" s="8"/>
      <c r="J384" s="8"/>
      <c r="K384" s="8"/>
      <c r="L384" s="8"/>
      <c r="M384" s="8"/>
      <c r="N384" s="8"/>
      <c r="O384" s="8"/>
      <c r="P384" s="8"/>
      <c r="Q384" s="8"/>
      <c r="R384" s="8"/>
      <c r="S384" s="8"/>
      <c r="T384" s="8"/>
      <c r="U384" s="8"/>
      <c r="V384" s="8"/>
      <c r="W384" s="8"/>
      <c r="X384" s="8"/>
      <c r="Y384" s="8"/>
      <c r="Z384" s="8"/>
      <c r="AA384" s="8"/>
      <c r="AB384" s="8"/>
      <c r="BK384" s="7"/>
      <c r="BL384" s="7"/>
      <c r="BM384" s="7"/>
    </row>
    <row r="385" spans="1:65" s="31" customFormat="1" ht="18" customHeight="1" x14ac:dyDescent="0.25">
      <c r="A385" s="8"/>
      <c r="B385" s="8"/>
      <c r="C385" s="8"/>
      <c r="D385" s="8"/>
      <c r="E385" s="8"/>
      <c r="F385" s="85" t="s">
        <v>433</v>
      </c>
      <c r="G385" s="147"/>
      <c r="H385" s="147"/>
      <c r="I385" s="147"/>
      <c r="J385" s="147"/>
      <c r="K385" s="147"/>
      <c r="L385" s="147"/>
      <c r="M385" s="147"/>
      <c r="N385" s="84" t="s">
        <v>357</v>
      </c>
      <c r="O385" s="8"/>
      <c r="P385" s="8"/>
      <c r="Q385" s="54" t="s">
        <v>363</v>
      </c>
      <c r="R385" s="54" t="s">
        <v>364</v>
      </c>
      <c r="S385" s="8"/>
      <c r="T385" s="8"/>
      <c r="U385" s="8"/>
      <c r="V385" s="8"/>
      <c r="W385" s="8"/>
      <c r="X385" s="8"/>
      <c r="Y385" s="8"/>
      <c r="Z385" s="8"/>
      <c r="AA385" s="8"/>
      <c r="AB385" s="8"/>
      <c r="AD385" s="21" t="str">
        <f>IF(AND(G385=""),"",SUM(IF(COUNTIF(BE385,AZ385)&gt;0,1/COUNTIF(AZ385,AZ385),0),IF(COUNTIF(BF385,BA385)&gt;0,1/COUNTIF(BA385,BA385),0),IF(COUNTIF(BG385,BB385)&gt;0,1/COUNTIF(BB385,BB385),0),IF(COUNTIF(BH385,BC385)&gt;0,1/COUNTIF(BC385,BC385),0)))</f>
        <v/>
      </c>
      <c r="AE385" s="22" t="s">
        <v>5</v>
      </c>
      <c r="AF385" s="23">
        <f>COUNTA(BE385:BH385)</f>
        <v>1</v>
      </c>
      <c r="AG385" s="7"/>
      <c r="AH385" s="7"/>
      <c r="AI385" s="7"/>
      <c r="AJ385" s="7"/>
      <c r="AK385" s="7"/>
      <c r="AL385" s="7"/>
      <c r="AM385" s="7"/>
      <c r="AN385" s="7"/>
      <c r="AO385" s="7"/>
      <c r="AP385" s="7"/>
      <c r="AQ385" s="7"/>
      <c r="AR385" s="7"/>
      <c r="AS385" s="7"/>
      <c r="AT385" s="7"/>
      <c r="AU385" s="7"/>
      <c r="AV385" s="7"/>
      <c r="AW385" s="7"/>
      <c r="AX385" s="7"/>
      <c r="AY385" s="7"/>
      <c r="AZ385" s="34">
        <f>G385</f>
        <v>0</v>
      </c>
      <c r="BA385" s="34"/>
      <c r="BB385" s="34"/>
      <c r="BC385" s="34"/>
      <c r="BD385" s="138" t="s">
        <v>9</v>
      </c>
      <c r="BE385" s="25" t="s">
        <v>356</v>
      </c>
      <c r="BF385" s="25"/>
      <c r="BG385" s="25"/>
      <c r="BH385" s="25"/>
      <c r="BK385" s="7"/>
      <c r="BL385" s="7"/>
      <c r="BM385" s="7"/>
    </row>
    <row r="386" spans="1:65" s="31" customFormat="1" ht="18" customHeight="1" x14ac:dyDescent="0.25">
      <c r="A386" s="8"/>
      <c r="B386" s="8"/>
      <c r="C386" s="8"/>
      <c r="D386" s="8"/>
      <c r="E386" s="8"/>
      <c r="F386" s="84" t="s">
        <v>358</v>
      </c>
      <c r="G386" s="8"/>
      <c r="H386" s="8"/>
      <c r="I386" s="147"/>
      <c r="J386" s="147"/>
      <c r="K386" s="147"/>
      <c r="L386" s="147"/>
      <c r="M386" s="147"/>
      <c r="N386" s="147"/>
      <c r="O386" s="147"/>
      <c r="P386" s="8"/>
      <c r="Q386" s="8"/>
      <c r="R386" s="84" t="s">
        <v>365</v>
      </c>
      <c r="S386" s="84"/>
      <c r="T386" s="8"/>
      <c r="U386" s="8"/>
      <c r="V386" s="8"/>
      <c r="W386" s="8"/>
      <c r="X386" s="8"/>
      <c r="Y386" s="8"/>
      <c r="Z386" s="8"/>
      <c r="AA386" s="8"/>
      <c r="AB386" s="8"/>
      <c r="AD386" s="21" t="str">
        <f>IF(AND(I386=""),"",SUM(IF(COUNTIF(BE386,AZ386)&gt;0,1/COUNTIF(AZ386,AZ386),0),IF(COUNTIF(BF386,BA386)&gt;0,1/COUNTIF(BA386,BA386),0),IF(COUNTIF(BG386,BB386)&gt;0,1/COUNTIF(BB386,BB386),0),IF(COUNTIF(BH386,BC386)&gt;0,1/COUNTIF(BC386,BC386),0)))</f>
        <v/>
      </c>
      <c r="AE386" s="22" t="s">
        <v>5</v>
      </c>
      <c r="AF386" s="23">
        <f>COUNTA(BE386:BH386)</f>
        <v>1</v>
      </c>
      <c r="AG386" s="7"/>
      <c r="AH386" s="7"/>
      <c r="AI386" s="7"/>
      <c r="AJ386" s="7"/>
      <c r="AK386" s="7"/>
      <c r="AL386" s="7"/>
      <c r="AM386" s="7"/>
      <c r="AN386" s="7"/>
      <c r="AO386" s="7"/>
      <c r="AP386" s="7"/>
      <c r="AQ386" s="7"/>
      <c r="AR386" s="7"/>
      <c r="AS386" s="7"/>
      <c r="AT386" s="7"/>
      <c r="AU386" s="7"/>
      <c r="AV386" s="7"/>
      <c r="AW386" s="7"/>
      <c r="AX386" s="7"/>
      <c r="AY386" s="7"/>
      <c r="AZ386" s="34">
        <f>I386</f>
        <v>0</v>
      </c>
      <c r="BA386" s="34"/>
      <c r="BB386" s="34"/>
      <c r="BC386" s="34"/>
      <c r="BD386" s="138" t="s">
        <v>9</v>
      </c>
      <c r="BE386" s="25" t="s">
        <v>359</v>
      </c>
      <c r="BF386" s="25"/>
      <c r="BG386" s="25"/>
      <c r="BH386" s="25"/>
      <c r="BK386" s="7"/>
      <c r="BL386" s="7"/>
      <c r="BM386" s="7"/>
    </row>
    <row r="387" spans="1:65" s="31" customFormat="1" ht="18" customHeight="1" x14ac:dyDescent="0.25">
      <c r="A387" s="8"/>
      <c r="B387" s="8"/>
      <c r="C387" s="8"/>
      <c r="D387" s="8"/>
      <c r="E387" s="8"/>
      <c r="F387" s="8"/>
      <c r="G387" s="8"/>
      <c r="H387" s="8"/>
      <c r="I387" s="8"/>
      <c r="J387" s="8"/>
      <c r="K387" s="8"/>
      <c r="L387" s="8"/>
      <c r="M387" s="8"/>
      <c r="N387" s="8"/>
      <c r="O387" s="8"/>
      <c r="P387" s="8"/>
      <c r="Q387" s="8"/>
      <c r="R387" s="147"/>
      <c r="S387" s="147"/>
      <c r="T387" s="147"/>
      <c r="U387" s="147"/>
      <c r="V387" s="147"/>
      <c r="W387" s="147"/>
      <c r="X387" s="84" t="s">
        <v>369</v>
      </c>
      <c r="Y387" s="8"/>
      <c r="Z387" s="8"/>
      <c r="AA387" s="8"/>
      <c r="AB387" s="8"/>
      <c r="AD387" s="21" t="str">
        <f>IF(AND(R387=""),"",SUM(IF(COUNTIF(BE387,AZ387)&gt;0,1/COUNTIF(AZ387,AZ387),0),IF(COUNTIF(BF387,BA387)&gt;0,1/COUNTIF(BA387,BA387),0),IF(COUNTIF(BG387,BB387)&gt;0,1/COUNTIF(BB387,BB387),0),IF(COUNTIF(BH387,BC387)&gt;0,1/COUNTIF(BC387,BC387),0)))</f>
        <v/>
      </c>
      <c r="AE387" s="22" t="s">
        <v>5</v>
      </c>
      <c r="AF387" s="23">
        <f>COUNTA(BE387:BH387)</f>
        <v>1</v>
      </c>
      <c r="AG387" s="7"/>
      <c r="AH387" s="7"/>
      <c r="AI387" s="7"/>
      <c r="AJ387" s="7"/>
      <c r="AK387" s="7"/>
      <c r="AL387" s="7"/>
      <c r="AM387" s="7"/>
      <c r="AN387" s="7"/>
      <c r="AO387" s="7"/>
      <c r="AP387" s="7"/>
      <c r="AQ387" s="7"/>
      <c r="AR387" s="7"/>
      <c r="AS387" s="7"/>
      <c r="AT387" s="7"/>
      <c r="AU387" s="7"/>
      <c r="AV387" s="7"/>
      <c r="AW387" s="7"/>
      <c r="AX387" s="7"/>
      <c r="AY387" s="7"/>
      <c r="AZ387" s="34">
        <f>R387</f>
        <v>0</v>
      </c>
      <c r="BA387" s="34"/>
      <c r="BB387" s="34"/>
      <c r="BC387" s="34"/>
      <c r="BD387" s="138" t="s">
        <v>9</v>
      </c>
      <c r="BE387" s="25" t="s">
        <v>366</v>
      </c>
      <c r="BF387" s="25"/>
      <c r="BG387" s="25"/>
      <c r="BH387" s="25"/>
      <c r="BK387" s="7"/>
      <c r="BL387" s="7"/>
      <c r="BM387" s="7"/>
    </row>
    <row r="388" spans="1:65" s="31" customFormat="1" ht="18" customHeight="1" x14ac:dyDescent="0.25">
      <c r="A388" s="8"/>
      <c r="B388" s="8"/>
      <c r="C388" s="8"/>
      <c r="D388" s="8"/>
      <c r="E388" s="8"/>
      <c r="F388" s="8"/>
      <c r="G388" s="8"/>
      <c r="H388" s="8"/>
      <c r="I388" s="8"/>
      <c r="J388" s="8"/>
      <c r="K388" s="8"/>
      <c r="L388" s="8"/>
      <c r="M388" s="8"/>
      <c r="N388" s="8"/>
      <c r="O388" s="8"/>
      <c r="P388" s="8"/>
      <c r="Q388" s="8"/>
      <c r="R388" s="84" t="s">
        <v>368</v>
      </c>
      <c r="S388" s="8"/>
      <c r="T388" s="8"/>
      <c r="U388" s="8"/>
      <c r="V388" s="8"/>
      <c r="W388" s="8"/>
      <c r="X388" s="8"/>
      <c r="Y388" s="8"/>
      <c r="Z388" s="8"/>
      <c r="AA388" s="8"/>
      <c r="AB388" s="8"/>
      <c r="BK388" s="7"/>
      <c r="BL388" s="7"/>
      <c r="BM388" s="7"/>
    </row>
    <row r="389" spans="1:65" s="31" customFormat="1" ht="18" customHeight="1" x14ac:dyDescent="0.25">
      <c r="A389" s="8"/>
      <c r="B389" s="8"/>
      <c r="C389" s="8"/>
      <c r="D389" s="8"/>
      <c r="E389" s="8"/>
      <c r="F389" s="8"/>
      <c r="G389" s="8"/>
      <c r="H389" s="8"/>
      <c r="I389" s="8"/>
      <c r="J389" s="172" t="s">
        <v>376</v>
      </c>
      <c r="K389" s="172"/>
      <c r="L389" s="172"/>
      <c r="M389" s="8"/>
      <c r="N389" s="8"/>
      <c r="O389" s="8"/>
      <c r="P389" s="8"/>
      <c r="Q389" s="8"/>
      <c r="R389" s="147"/>
      <c r="S389" s="147"/>
      <c r="T389" s="147"/>
      <c r="U389" s="147"/>
      <c r="V389" s="147"/>
      <c r="W389" s="147"/>
      <c r="X389" s="84" t="s">
        <v>370</v>
      </c>
      <c r="Y389" s="8"/>
      <c r="Z389" s="8"/>
      <c r="AA389" s="8"/>
      <c r="AB389" s="8"/>
      <c r="AD389" s="21" t="str">
        <f>IF(AND(R389=""),"",SUM(IF(COUNTIF(BE389,AZ389)&gt;0,1/COUNTIF(AZ389,AZ389),0),IF(COUNTIF(BF389,BA389)&gt;0,1/COUNTIF(BA389,BA389),0),IF(COUNTIF(BG389,BB389)&gt;0,1/COUNTIF(BB389,BB389),0),IF(COUNTIF(BH389,BC389)&gt;0,1/COUNTIF(BC389,BC389),0)))</f>
        <v/>
      </c>
      <c r="AE389" s="22" t="s">
        <v>5</v>
      </c>
      <c r="AF389" s="23">
        <f>COUNTA(BE389:BH389)</f>
        <v>1</v>
      </c>
      <c r="AG389" s="7"/>
      <c r="AH389" s="7"/>
      <c r="AI389" s="7"/>
      <c r="AJ389" s="7"/>
      <c r="AK389" s="7"/>
      <c r="AL389" s="7"/>
      <c r="AM389" s="7"/>
      <c r="AN389" s="7"/>
      <c r="AO389" s="7"/>
      <c r="AP389" s="7"/>
      <c r="AQ389" s="7"/>
      <c r="AR389" s="7"/>
      <c r="AS389" s="7"/>
      <c r="AT389" s="7"/>
      <c r="AU389" s="7"/>
      <c r="AV389" s="7"/>
      <c r="AW389" s="7"/>
      <c r="AX389" s="7"/>
      <c r="AY389" s="7"/>
      <c r="AZ389" s="34">
        <f>R389</f>
        <v>0</v>
      </c>
      <c r="BA389" s="34"/>
      <c r="BB389" s="34"/>
      <c r="BC389" s="34"/>
      <c r="BD389" s="138" t="s">
        <v>9</v>
      </c>
      <c r="BE389" s="25" t="s">
        <v>367</v>
      </c>
      <c r="BF389" s="25"/>
      <c r="BG389" s="25"/>
      <c r="BH389" s="25"/>
      <c r="BK389" s="7"/>
      <c r="BL389" s="7"/>
      <c r="BM389" s="7"/>
    </row>
    <row r="390" spans="1:65" s="31" customFormat="1" ht="18" customHeight="1" x14ac:dyDescent="0.25">
      <c r="A390" s="8"/>
      <c r="B390" s="8"/>
      <c r="C390" s="8"/>
      <c r="D390" s="8"/>
      <c r="E390" s="8"/>
      <c r="F390" s="8"/>
      <c r="G390" s="8"/>
      <c r="H390" s="8"/>
      <c r="I390" s="8"/>
      <c r="J390" s="8"/>
      <c r="K390" s="8"/>
      <c r="L390" s="8"/>
      <c r="M390" s="8"/>
      <c r="N390" s="8"/>
      <c r="O390" s="8"/>
      <c r="P390" s="8"/>
      <c r="Q390" s="8"/>
      <c r="R390" s="84" t="s">
        <v>372</v>
      </c>
      <c r="S390" s="8"/>
      <c r="T390" s="8"/>
      <c r="U390" s="8"/>
      <c r="V390" s="147"/>
      <c r="W390" s="147"/>
      <c r="X390" s="147"/>
      <c r="Y390" s="147"/>
      <c r="Z390" s="147"/>
      <c r="AA390" s="147"/>
      <c r="AB390" s="8"/>
      <c r="AD390" s="21" t="str">
        <f>IF(AND(V390=""),"",SUM(IF(COUNTIF(BE390,AZ390)&gt;0,1/COUNTIF(AZ390,AZ390),0),IF(COUNTIF(BF390,BA390)&gt;0,1/COUNTIF(BA390,BA390),0),IF(COUNTIF(BG390,BB390)&gt;0,1/COUNTIF(BB390,BB390),0),IF(COUNTIF(BH390,BC390)&gt;0,1/COUNTIF(BC390,BC390),0)))</f>
        <v/>
      </c>
      <c r="AE390" s="22" t="s">
        <v>5</v>
      </c>
      <c r="AF390" s="23">
        <f>COUNTA(BE390:BH390)</f>
        <v>1</v>
      </c>
      <c r="AG390" s="7"/>
      <c r="AH390" s="7"/>
      <c r="AI390" s="7"/>
      <c r="AJ390" s="7"/>
      <c r="AK390" s="7"/>
      <c r="AL390" s="7"/>
      <c r="AM390" s="7"/>
      <c r="AN390" s="7"/>
      <c r="AO390" s="7"/>
      <c r="AP390" s="7"/>
      <c r="AQ390" s="7"/>
      <c r="AR390" s="7"/>
      <c r="AS390" s="7"/>
      <c r="AT390" s="7"/>
      <c r="AU390" s="7"/>
      <c r="AV390" s="7"/>
      <c r="AW390" s="7"/>
      <c r="AX390" s="7"/>
      <c r="AY390" s="7"/>
      <c r="AZ390" s="34">
        <f>V390</f>
        <v>0</v>
      </c>
      <c r="BA390" s="34"/>
      <c r="BB390" s="34"/>
      <c r="BC390" s="34"/>
      <c r="BD390" s="138" t="s">
        <v>9</v>
      </c>
      <c r="BE390" s="25" t="s">
        <v>371</v>
      </c>
      <c r="BF390" s="25"/>
      <c r="BG390" s="25"/>
      <c r="BH390" s="25"/>
      <c r="BK390" s="7"/>
      <c r="BL390" s="7"/>
      <c r="BM390" s="7"/>
    </row>
    <row r="391" spans="1:65" s="31" customFormat="1" ht="18" customHeight="1" x14ac:dyDescent="0.25">
      <c r="A391" s="8"/>
      <c r="B391" s="8"/>
      <c r="C391" s="8"/>
      <c r="D391" s="8"/>
      <c r="E391" s="8"/>
      <c r="F391" s="8"/>
      <c r="G391" s="8"/>
      <c r="H391" s="8"/>
      <c r="I391" s="8"/>
      <c r="J391" s="8"/>
      <c r="K391" s="8"/>
      <c r="L391" s="8"/>
      <c r="M391" s="8"/>
      <c r="N391" s="8"/>
      <c r="O391" s="8"/>
      <c r="P391" s="8"/>
      <c r="Q391" s="8"/>
      <c r="R391" s="84" t="s">
        <v>373</v>
      </c>
      <c r="S391" s="8"/>
      <c r="T391" s="8"/>
      <c r="U391" s="8"/>
      <c r="V391" s="8"/>
      <c r="W391" s="8"/>
      <c r="X391" s="8"/>
      <c r="Y391" s="8"/>
      <c r="Z391" s="8"/>
      <c r="AA391" s="8"/>
      <c r="AB391" s="8"/>
      <c r="BJ391" s="7"/>
      <c r="BK391" s="7"/>
      <c r="BL391" s="7"/>
      <c r="BM391" s="7"/>
    </row>
    <row r="392" spans="1:65" ht="39.950000000000003" customHeight="1" x14ac:dyDescent="0.25">
      <c r="B392"/>
      <c r="C392"/>
      <c r="D392" s="19"/>
      <c r="E392"/>
      <c r="F392"/>
      <c r="G392"/>
      <c r="H392"/>
      <c r="I392"/>
      <c r="J392"/>
      <c r="K392"/>
      <c r="L392"/>
      <c r="M392"/>
      <c r="N392"/>
      <c r="O392"/>
      <c r="P392"/>
      <c r="Q392"/>
      <c r="R392"/>
      <c r="S392"/>
      <c r="T392"/>
      <c r="U392"/>
      <c r="V392"/>
      <c r="W392"/>
      <c r="X392"/>
      <c r="Y392"/>
      <c r="Z392"/>
      <c r="AA392"/>
      <c r="AB392"/>
    </row>
    <row r="393" spans="1:65" ht="20.100000000000001" customHeight="1" x14ac:dyDescent="0.25">
      <c r="A393" s="1"/>
      <c r="B393" s="113"/>
      <c r="C393" s="35"/>
      <c r="D393" s="36"/>
      <c r="E393" s="36"/>
      <c r="F393" s="36"/>
      <c r="G393" s="36"/>
      <c r="H393" s="36"/>
      <c r="I393" s="36"/>
      <c r="J393" s="36"/>
      <c r="K393" s="37"/>
      <c r="L393" s="37"/>
      <c r="M393" s="38"/>
      <c r="N393" s="38"/>
      <c r="O393" s="38"/>
      <c r="P393" s="38"/>
      <c r="Q393" s="38"/>
      <c r="R393" s="38"/>
      <c r="S393" s="38"/>
      <c r="T393" s="38"/>
      <c r="U393" s="38"/>
      <c r="V393" s="38"/>
      <c r="W393" s="38"/>
      <c r="X393" s="38"/>
      <c r="Y393" s="38"/>
      <c r="Z393" s="38"/>
      <c r="AA393" s="38"/>
      <c r="AB393" s="38"/>
      <c r="AC393" s="38" t="s">
        <v>12</v>
      </c>
      <c r="AD393" s="14" t="e">
        <f>SUM(AD6:AD392)</f>
        <v>#VALUE!</v>
      </c>
      <c r="AE393" s="15" t="s">
        <v>5</v>
      </c>
      <c r="AF393" s="39">
        <f>SUM(AF6:AF392)</f>
        <v>193</v>
      </c>
      <c r="AG393" s="113"/>
      <c r="AS393" s="113"/>
      <c r="AT393" s="113"/>
      <c r="AU393" s="114">
        <f>SUM(AU242:AU392)</f>
        <v>0</v>
      </c>
      <c r="AV393" s="115" t="s">
        <v>5</v>
      </c>
      <c r="AW393" s="115">
        <f>SUM(AW242:AW392)</f>
        <v>81</v>
      </c>
    </row>
    <row r="394" spans="1:65" ht="9.9499999999999993" hidden="1" customHeight="1" x14ac:dyDescent="0.25">
      <c r="A394" s="1"/>
      <c r="B394" s="113"/>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S394" s="113"/>
      <c r="AT394" s="113"/>
      <c r="AU394" s="113"/>
      <c r="AV394" s="113"/>
      <c r="AW394" s="113"/>
    </row>
    <row r="395" spans="1:65" ht="20.100000000000001" hidden="1" customHeight="1" x14ac:dyDescent="0.25">
      <c r="A395" s="1"/>
      <c r="B395" s="113"/>
      <c r="C395" s="41" t="str">
        <f>S_NAME</f>
        <v>NACHNAME Vorname</v>
      </c>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6" t="str">
        <f>MID(GK,FIND("(",GK,1)+1,(FIND(")",GK,1)-FIND("(",GK,1)-1))&amp;":"</f>
        <v>GK7:</v>
      </c>
      <c r="AD395" s="117" t="e">
        <f>SUM(AD5:AD146)</f>
        <v>#VALUE!</v>
      </c>
      <c r="AE395" s="117" t="s">
        <v>5</v>
      </c>
      <c r="AF395" s="118">
        <f>SUM(AF5:AF146)</f>
        <v>64</v>
      </c>
      <c r="AG395" s="113"/>
      <c r="AS395" s="113"/>
      <c r="AT395" s="113"/>
      <c r="AU395" s="113"/>
      <c r="AV395" s="113"/>
      <c r="AW395" s="113"/>
    </row>
    <row r="396" spans="1:65" ht="15" hidden="1" customHeight="1" x14ac:dyDescent="0.25">
      <c r="A396" s="1"/>
      <c r="B396" s="113"/>
      <c r="C396" s="119" t="str">
        <f>"KNr.: "&amp;TEXT(KNR,"00")</f>
        <v>KNr.: 01</v>
      </c>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6" t="str">
        <f>MID(GK.,FIND("(",GK.,1)+1,(FIND(")",GK.,1)-FIND("(",GK.,1)-1))&amp;":"</f>
        <v>GK8:</v>
      </c>
      <c r="AD396" s="117">
        <f>SUM(AD148:AD239)</f>
        <v>0</v>
      </c>
      <c r="AE396" s="117" t="s">
        <v>5</v>
      </c>
      <c r="AF396" s="117">
        <f>SUM(AF148:AF239)</f>
        <v>48</v>
      </c>
      <c r="AG396" s="113"/>
      <c r="AS396" s="113"/>
      <c r="AT396" s="113"/>
      <c r="AU396" s="113"/>
      <c r="AV396" s="113"/>
      <c r="AW396" s="113"/>
    </row>
    <row r="397" spans="1:65" ht="15" hidden="1" customHeight="1" x14ac:dyDescent="0.25">
      <c r="A397" s="1"/>
      <c r="B397" s="113"/>
      <c r="C397" s="119"/>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20" t="str">
        <f>MID(EK,FIND("(",EK,1)+1,(FIND(")",EK,1)-FIND("(",EK,1)-1))&amp;":"</f>
        <v>EK6:</v>
      </c>
      <c r="AD397" s="121">
        <f>SUM(AD242:AD293)</f>
        <v>0</v>
      </c>
      <c r="AE397" s="121" t="s">
        <v>5</v>
      </c>
      <c r="AF397" s="122">
        <f>SUM(AF242:AF293)</f>
        <v>22</v>
      </c>
      <c r="AG397" s="113"/>
      <c r="AS397" s="113"/>
      <c r="AT397" s="113"/>
      <c r="AU397" s="113"/>
      <c r="AV397" s="113"/>
      <c r="AW397" s="113"/>
    </row>
    <row r="398" spans="1:65" ht="15" hidden="1" customHeight="1" x14ac:dyDescent="0.25">
      <c r="A398" s="1"/>
      <c r="M398" s="113"/>
      <c r="N398" s="113"/>
      <c r="O398" s="113"/>
      <c r="AC398" s="120" t="str">
        <f>MID(EK.,FIND("(",EK.,1)+1,(FIND(")",EK.,1)-FIND("(",EK.,1)-1))&amp;":"</f>
        <v>EK7:</v>
      </c>
      <c r="AD398" s="121">
        <f>SUM(AD295:AD392)</f>
        <v>0</v>
      </c>
      <c r="AE398" s="121" t="s">
        <v>5</v>
      </c>
      <c r="AF398" s="122">
        <f>SUM(AF295:AF392)</f>
        <v>59</v>
      </c>
    </row>
    <row r="399" spans="1:65" ht="15" hidden="1" customHeight="1" x14ac:dyDescent="0.25">
      <c r="A399" s="1"/>
      <c r="M399" s="113"/>
      <c r="N399" s="113"/>
      <c r="O399" s="113"/>
    </row>
    <row r="400" spans="1:65" ht="15" hidden="1" customHeight="1" x14ac:dyDescent="0.25">
      <c r="A400" s="1"/>
      <c r="C400" s="42" t="s">
        <v>13</v>
      </c>
    </row>
    <row r="401" spans="1:11" ht="15" hidden="1" customHeight="1" x14ac:dyDescent="0.25">
      <c r="A401" s="1"/>
      <c r="C401" s="42">
        <v>1</v>
      </c>
    </row>
    <row r="402" spans="1:11" ht="15" hidden="1" customHeight="1" x14ac:dyDescent="0.25">
      <c r="A402" s="1"/>
      <c r="C402" s="7" t="s">
        <v>540</v>
      </c>
    </row>
    <row r="404" spans="1:11" ht="15.75" hidden="1" thickBot="1" x14ac:dyDescent="0.3">
      <c r="C404" s="123" t="s">
        <v>116</v>
      </c>
      <c r="F404" s="123" t="s">
        <v>402</v>
      </c>
    </row>
    <row r="405" spans="1:11" hidden="1" x14ac:dyDescent="0.25">
      <c r="C405" s="124" t="s">
        <v>117</v>
      </c>
      <c r="F405" s="124" t="s">
        <v>403</v>
      </c>
    </row>
    <row r="406" spans="1:11" hidden="1" x14ac:dyDescent="0.25">
      <c r="C406" s="124"/>
      <c r="F406" s="124" t="s">
        <v>15</v>
      </c>
    </row>
    <row r="407" spans="1:11" hidden="1" x14ac:dyDescent="0.25">
      <c r="F407" s="124" t="s">
        <v>17</v>
      </c>
    </row>
    <row r="408" spans="1:11" hidden="1" x14ac:dyDescent="0.25">
      <c r="F408" s="124" t="s">
        <v>117</v>
      </c>
    </row>
    <row r="409" spans="1:11" ht="15.75" hidden="1" thickBot="1" x14ac:dyDescent="0.3">
      <c r="K409" s="79" t="s">
        <v>179</v>
      </c>
    </row>
    <row r="410" spans="1:11" hidden="1" x14ac:dyDescent="0.25">
      <c r="C410" s="75">
        <v>1</v>
      </c>
      <c r="D410" s="76">
        <f ca="1">RAND()*C427</f>
        <v>7.3903081142041707</v>
      </c>
      <c r="E410" s="44" cm="1">
        <f t="array" aca="1" ref="E410" ca="1">INDEX(C410:C427,RANK(D410,D410:D427))</f>
        <v>13</v>
      </c>
      <c r="F410" s="80" t="str">
        <f>IF($BE$274="","",$BE$274)</f>
        <v>Inventur und Bewertung</v>
      </c>
      <c r="K410" s="78" t="str">
        <f ca="1">VLOOKUP(C410,E410:F427,2,0)</f>
        <v>Auswertung der Buchführungsergebnisse</v>
      </c>
    </row>
    <row r="411" spans="1:11" hidden="1" x14ac:dyDescent="0.25">
      <c r="C411" s="75">
        <v>2</v>
      </c>
      <c r="D411" s="76">
        <f ca="1">RAND()*C427</f>
        <v>10.342913822005954</v>
      </c>
      <c r="E411" s="44" cm="1">
        <f t="array" aca="1" ref="E411" ca="1">INDEX(C410:C427,RANK(D411,D410:D427))</f>
        <v>5</v>
      </c>
      <c r="F411" s="81" t="str">
        <f>IF($BE$275="","",$BE$275)</f>
        <v>Erstellen einer Bilanz</v>
      </c>
      <c r="K411" s="78" t="str">
        <f ca="1">VLOOKUP(C411,E410:F427,2,0)</f>
        <v>zeitlichen</v>
      </c>
    </row>
    <row r="412" spans="1:11" hidden="1" x14ac:dyDescent="0.25">
      <c r="C412" s="75">
        <v>3</v>
      </c>
      <c r="D412" s="76">
        <f ca="1">RAND()*C427</f>
        <v>8.6480738300485704</v>
      </c>
      <c r="E412" s="44" cm="1">
        <f t="array" aca="1" ref="E412" ca="1">INDEX(C410:C427,RANK(D412,D410:D427))</f>
        <v>8</v>
      </c>
      <c r="F412" s="81" t="str">
        <f>IF($BE$276="","",$BE$276)</f>
        <v>Eröffnung der Bestandskonten</v>
      </c>
      <c r="K412" s="78" t="str">
        <f ca="1">VLOOKUP(C412,E410:F427,2,0)</f>
        <v>Vorbereitungen zum Rechnungsabschluss</v>
      </c>
    </row>
    <row r="413" spans="1:11" hidden="1" x14ac:dyDescent="0.25">
      <c r="C413" s="75">
        <v>4</v>
      </c>
      <c r="D413" s="76">
        <f ca="1">RAND()*C427</f>
        <v>5.0380427101215446</v>
      </c>
      <c r="E413" s="44" cm="1">
        <f t="array" aca="1" ref="E413" ca="1">INDEX(C410:C427,RANK(D413,D410:D427))</f>
        <v>17</v>
      </c>
      <c r="F413" s="81" t="str">
        <f>IF($BE$285="","",$BE$285)</f>
        <v>laufenden</v>
      </c>
      <c r="K413" s="78" t="str">
        <f ca="1">VLOOKUP(C413,E410:F427,2,0)</f>
        <v>Schadensfälle</v>
      </c>
    </row>
    <row r="414" spans="1:11" hidden="1" x14ac:dyDescent="0.25">
      <c r="C414" s="75">
        <v>5</v>
      </c>
      <c r="D414" s="76">
        <f ca="1">RAND()*C427</f>
        <v>7.5475510716950618</v>
      </c>
      <c r="E414" s="44" cm="1">
        <f t="array" aca="1" ref="E414" ca="1">INDEX(C410:C427,RANK(D414,D410:D427))</f>
        <v>12</v>
      </c>
      <c r="F414" s="81" t="str">
        <f>IF($BE$286="","",$BE$286)</f>
        <v>Geschäftsfälle</v>
      </c>
      <c r="K414" s="78" t="str">
        <f ca="1">VLOOKUP(C414,E410:F427,2,0)</f>
        <v>Erstellen einer Bilanz</v>
      </c>
    </row>
    <row r="415" spans="1:11" hidden="1" x14ac:dyDescent="0.25">
      <c r="C415" s="75">
        <v>6</v>
      </c>
      <c r="D415" s="76">
        <f ca="1">RAND()*C427</f>
        <v>14.485980649580643</v>
      </c>
      <c r="E415" s="44" cm="1">
        <f t="array" aca="1" ref="E415" ca="1">INDEX(C410:C427,RANK(D415,D410:D427))</f>
        <v>3</v>
      </c>
      <c r="F415" s="81" t="str">
        <f>IF($BE$289="","",$BE$289)</f>
        <v>Vorbereitungen zum Rechnungsabschluss</v>
      </c>
      <c r="K415" s="78" t="str">
        <f ca="1">VLOOKUP(C415,E410:F427,2,0)</f>
        <v>(Liefer- und Zahlungskonditionen)</v>
      </c>
    </row>
    <row r="416" spans="1:11" hidden="1" x14ac:dyDescent="0.25">
      <c r="C416" s="75">
        <v>7</v>
      </c>
      <c r="D416" s="76">
        <f ca="1">RAND()*C427</f>
        <v>7.6428998440248597</v>
      </c>
      <c r="E416" s="44" cm="1">
        <f t="array" aca="1" ref="E416" ca="1">INDEX(C410:C427,RANK(D416,D410:D427))</f>
        <v>11</v>
      </c>
      <c r="F416" s="81" t="str">
        <f>IF($BE$290="","",$BE$290)</f>
        <v>Abschluss der Konten (Schlussbilanz)</v>
      </c>
      <c r="K416" s="78" t="str">
        <f ca="1">VLOOKUP(C416,E410:F427,2,0)</f>
        <v>(Gewinn- und Verlustermittlung)</v>
      </c>
    </row>
    <row r="417" spans="3:11" hidden="1" x14ac:dyDescent="0.25">
      <c r="C417" s="75">
        <v>8</v>
      </c>
      <c r="D417" s="76">
        <f ca="1">RAND()*C427</f>
        <v>15.761935766410591</v>
      </c>
      <c r="E417" s="44" cm="1">
        <f t="array" aca="1" ref="E417" ca="1">INDEX(C410:C427,RANK(D417,D410:D427))</f>
        <v>1</v>
      </c>
      <c r="F417" s="81" t="str">
        <f>IF($BE$291="","",$BE$291)</f>
        <v>Auswertung der Buchführungsergebnisse</v>
      </c>
      <c r="K417" s="78" t="str">
        <f ca="1">VLOOKUP(C417,E410:F427,2,0)</f>
        <v>Eröffnung der Bestandskonten</v>
      </c>
    </row>
    <row r="418" spans="3:11" hidden="1" x14ac:dyDescent="0.25">
      <c r="C418" s="75">
        <v>9</v>
      </c>
      <c r="D418" s="76">
        <f ca="1">RAND()*C427</f>
        <v>9.2896610071812518</v>
      </c>
      <c r="E418" s="44" cm="1">
        <f t="array" aca="1" ref="E418" ca="1">INDEX(C410:C427,RANK(D418,D410:D427))</f>
        <v>7</v>
      </c>
      <c r="F418" s="81" t="str">
        <f>IF($BE$292="","",$BE$292)</f>
        <v>(Gewinn- und Verlustermittlung)</v>
      </c>
      <c r="K418" s="78" t="str">
        <f ca="1">VLOOKUP(C418,E410:F427,2,0)</f>
        <v>Vorbereitungen zur Rechnungseröffnung</v>
      </c>
    </row>
    <row r="419" spans="3:11" hidden="1" x14ac:dyDescent="0.25">
      <c r="C419" s="75">
        <v>10</v>
      </c>
      <c r="D419" s="76">
        <f ca="1">RAND()*C427</f>
        <v>8.0975735160546574</v>
      </c>
      <c r="E419" s="44" cm="1">
        <f t="array" aca="1" ref="E419" ca="1">INDEX(C410:C427,RANK(D419,D410:D427))</f>
        <v>10</v>
      </c>
      <c r="F419" s="81" t="s">
        <v>180</v>
      </c>
      <c r="K419" s="78" t="str">
        <f ca="1">VLOOKUP(C419,E410:F427,2,0)</f>
        <v>Information und Beanstandung</v>
      </c>
    </row>
    <row r="420" spans="3:11" hidden="1" x14ac:dyDescent="0.25">
      <c r="C420" s="75">
        <v>11</v>
      </c>
      <c r="D420" s="76">
        <f ca="1">RAND()*C427</f>
        <v>6.2001686334942541</v>
      </c>
      <c r="E420" s="44" cm="1">
        <f t="array" aca="1" ref="E420" ca="1">INDEX(C410:C427,RANK(D420,D410:D427))</f>
        <v>14</v>
      </c>
      <c r="F420" s="81" t="s">
        <v>181</v>
      </c>
      <c r="K420" s="78" t="str">
        <f ca="1">VLOOKUP(C420,E410:F427,2,0)</f>
        <v>Abschluss der Konten (Schlussbilanz)</v>
      </c>
    </row>
    <row r="421" spans="3:11" hidden="1" x14ac:dyDescent="0.25">
      <c r="C421" s="75">
        <v>12</v>
      </c>
      <c r="D421" s="76">
        <f ca="1">RAND()*C427</f>
        <v>5.0045513630134684</v>
      </c>
      <c r="E421" s="44" cm="1">
        <f t="array" aca="1" ref="E421" ca="1">INDEX(C410:C427,RANK(D421,D410:D427))</f>
        <v>18</v>
      </c>
      <c r="F421" s="81" t="s">
        <v>182</v>
      </c>
      <c r="K421" s="78" t="str">
        <f ca="1">VLOOKUP(C421,E410:F427,2,0)</f>
        <v>Geschäftsfälle</v>
      </c>
    </row>
    <row r="422" spans="3:11" hidden="1" x14ac:dyDescent="0.25">
      <c r="C422" s="75">
        <v>13</v>
      </c>
      <c r="D422" s="76">
        <f ca="1">RAND()*C427</f>
        <v>14.643589063042251</v>
      </c>
      <c r="E422" s="44" cm="1">
        <f t="array" aca="1" ref="E422" ca="1">INDEX(C410:C427,RANK(D422,D410:D427))</f>
        <v>2</v>
      </c>
      <c r="F422" s="81" t="s">
        <v>183</v>
      </c>
      <c r="K422" s="78" t="str">
        <f ca="1">VLOOKUP(C422,E410:F427,2,0)</f>
        <v>Inventur und Bewertung</v>
      </c>
    </row>
    <row r="423" spans="3:11" hidden="1" x14ac:dyDescent="0.25">
      <c r="C423" s="75">
        <v>14</v>
      </c>
      <c r="D423" s="76">
        <f ca="1">RAND()*C427</f>
        <v>13.61635330840121</v>
      </c>
      <c r="E423" s="44" cm="1">
        <f t="array" aca="1" ref="E423" ca="1">INDEX(C410:C427,RANK(D423,D410:D427))</f>
        <v>4</v>
      </c>
      <c r="F423" s="81" t="s">
        <v>184</v>
      </c>
      <c r="K423" s="78" t="str">
        <f ca="1">VLOOKUP(C423,E410:F427,2,0)</f>
        <v>Erstellen einer Bürgschaft</v>
      </c>
    </row>
    <row r="424" spans="3:11" hidden="1" x14ac:dyDescent="0.25">
      <c r="C424" s="75">
        <v>15</v>
      </c>
      <c r="D424" s="76">
        <f ca="1">RAND()*C427</f>
        <v>8.5895682769828081</v>
      </c>
      <c r="E424" s="44" cm="1">
        <f t="array" aca="1" ref="E424" ca="1">INDEX(C410:C427,RANK(D424,D410:D427))</f>
        <v>9</v>
      </c>
      <c r="F424" s="81" t="s">
        <v>185</v>
      </c>
      <c r="K424" s="78" t="str">
        <f ca="1">VLOOKUP(C424,E410:F427,2,0)</f>
        <v>Abschluss der Geschäfte (Vertragsunterzeichnung)</v>
      </c>
    </row>
    <row r="425" spans="3:11" hidden="1" x14ac:dyDescent="0.25">
      <c r="C425" s="75">
        <v>16</v>
      </c>
      <c r="D425" s="76">
        <f ca="1">RAND()*C427</f>
        <v>6.1929690680045812</v>
      </c>
      <c r="E425" s="44" cm="1">
        <f t="array" aca="1" ref="E425" ca="1">INDEX(C410:C427,RANK(D425,D410:D427))</f>
        <v>15</v>
      </c>
      <c r="F425" s="81" t="s">
        <v>186</v>
      </c>
      <c r="K425" s="78" t="str">
        <f ca="1">VLOOKUP(C425,E410:F427,2,0)</f>
        <v>Ausstellung der Vertragsentwürfe</v>
      </c>
    </row>
    <row r="426" spans="3:11" hidden="1" x14ac:dyDescent="0.25">
      <c r="C426" s="75">
        <v>17</v>
      </c>
      <c r="D426" s="76">
        <f ca="1">RAND()*C427</f>
        <v>5.0509923100351362</v>
      </c>
      <c r="E426" s="44" cm="1">
        <f t="array" aca="1" ref="E426" ca="1">INDEX(C410:C427,RANK(D426,D410:D427))</f>
        <v>16</v>
      </c>
      <c r="F426" s="81" t="s">
        <v>187</v>
      </c>
      <c r="K426" s="78" t="str">
        <f ca="1">VLOOKUP(C426,E410:F427,2,0)</f>
        <v>laufenden</v>
      </c>
    </row>
    <row r="427" spans="3:11" hidden="1" x14ac:dyDescent="0.25">
      <c r="C427" s="77">
        <v>18</v>
      </c>
      <c r="D427" s="76">
        <f ca="1">RAND()*C427</f>
        <v>9.7648382741522166</v>
      </c>
      <c r="E427" s="44" cm="1">
        <f t="array" aca="1" ref="E427" ca="1">INDEX(C410:C427,RANK(D427,D410:D427))</f>
        <v>6</v>
      </c>
      <c r="F427" s="81" t="s">
        <v>250</v>
      </c>
      <c r="K427" s="78" t="str">
        <f ca="1">VLOOKUP(C427,E410:F427,2,0)</f>
        <v>Eröffnung der Erfolgskonten</v>
      </c>
    </row>
    <row r="428" spans="3:11" hidden="1" x14ac:dyDescent="0.25">
      <c r="F428" s="31" t="str">
        <f>IF($BE$246="","",$BE$246)</f>
        <v/>
      </c>
    </row>
    <row r="429" spans="3:11" ht="15.75" hidden="1" thickBot="1" x14ac:dyDescent="0.3">
      <c r="F429" s="125"/>
      <c r="K429" s="79" t="s">
        <v>188</v>
      </c>
    </row>
    <row r="430" spans="3:11" hidden="1" x14ac:dyDescent="0.25">
      <c r="C430" s="75">
        <v>1</v>
      </c>
      <c r="D430" s="76">
        <f ca="1">RAND()*C445</f>
        <v>0.45430527261952669</v>
      </c>
      <c r="E430" s="44" cm="1">
        <f t="array" aca="1" ref="E430" ca="1">INDEX(C430:C445,RANK(D430,D430:D445))</f>
        <v>16</v>
      </c>
      <c r="F430" s="81" t="str">
        <f>IF($BE$247="","",$BE$247)</f>
        <v>Zweifache</v>
      </c>
      <c r="K430" s="78" t="str">
        <f ca="1">VLOOKUP(C430,E430:F445,2,0)</f>
        <v>Hauptbuch</v>
      </c>
    </row>
    <row r="431" spans="3:11" hidden="1" x14ac:dyDescent="0.25">
      <c r="C431" s="75">
        <v>2</v>
      </c>
      <c r="D431" s="76">
        <f ca="1">RAND()*C445</f>
        <v>9.9719949953495419</v>
      </c>
      <c r="E431" s="44" cm="1">
        <f t="array" aca="1" ref="E431" ca="1">INDEX(C430:C445,RANK(D431,D430:D445))</f>
        <v>10</v>
      </c>
      <c r="F431" s="81" t="str">
        <f>IF($BE$249="","",$BE$249)</f>
        <v>Journal</v>
      </c>
      <c r="K431" s="78" t="str">
        <f ca="1">VLOOKUP(C431,E430:F445,2,0)</f>
        <v>Erfolgsverminderung</v>
      </c>
    </row>
    <row r="432" spans="3:11" hidden="1" x14ac:dyDescent="0.25">
      <c r="C432" s="75">
        <v>3</v>
      </c>
      <c r="D432" s="76">
        <f ca="1">RAND()*C445</f>
        <v>5.4510210835629085</v>
      </c>
      <c r="E432" s="44" cm="1">
        <f t="array" aca="1" ref="E432" ca="1">INDEX(C430:C445,RANK(D432,D430:D445))</f>
        <v>14</v>
      </c>
      <c r="F432" s="81" t="str">
        <f>IF($BF$247="","",$BF$247)</f>
        <v>Erfassung jedes Betrages</v>
      </c>
      <c r="K432" s="78" t="str">
        <f ca="1">VLOOKUP(C432,E430:F445,2,0)</f>
        <v>Mehrfache</v>
      </c>
    </row>
    <row r="433" spans="3:32" hidden="1" x14ac:dyDescent="0.25">
      <c r="C433" s="75">
        <v>4</v>
      </c>
      <c r="D433" s="76">
        <f ca="1">RAND()*C445</f>
        <v>15.831998786221249</v>
      </c>
      <c r="E433" s="44" cm="1">
        <f t="array" aca="1" ref="E433" ca="1">INDEX(C430:C445,RANK(D433,D430:D445))</f>
        <v>1</v>
      </c>
      <c r="F433" s="81" t="str">
        <f>IF($BE$251="","",$BE$251)</f>
        <v>Hauptbuch</v>
      </c>
      <c r="K433" s="78" t="str">
        <f ca="1">VLOOKUP(C433,E430:F445,2,0)</f>
        <v>Erfolgsermittlung</v>
      </c>
    </row>
    <row r="434" spans="3:32" hidden="1" x14ac:dyDescent="0.25">
      <c r="C434" s="75">
        <v>5</v>
      </c>
      <c r="D434" s="76">
        <f ca="1">RAND()*C445</f>
        <v>11.995174180497074</v>
      </c>
      <c r="E434" s="44" cm="1">
        <f t="array" aca="1" ref="E434" ca="1">INDEX(C430:C445,RANK(D434,D430:D445))</f>
        <v>7</v>
      </c>
      <c r="F434" s="81" t="s">
        <v>251</v>
      </c>
      <c r="K434" s="78" t="str">
        <f ca="1">VLOOKUP(C434,E430:F445,2,0)</f>
        <v>Erfassung jedes Auftrages</v>
      </c>
    </row>
    <row r="435" spans="3:32" hidden="1" x14ac:dyDescent="0.25">
      <c r="C435" s="75">
        <v>6</v>
      </c>
      <c r="D435" s="76">
        <f ca="1">RAND()*C445</f>
        <v>11.080188464616931</v>
      </c>
      <c r="E435" s="44" cm="1">
        <f t="array" aca="1" ref="E435" ca="1">INDEX(C430:C445,RANK(D435,D430:D445))</f>
        <v>9</v>
      </c>
      <c r="F435" s="81" t="str">
        <f>IF($BF$253="","",$BF$253)</f>
        <v>Verbuchung jedes Geschäftsfalles</v>
      </c>
      <c r="K435" s="78" t="str">
        <f ca="1">VLOOKUP(C435,E430:F445,2,0)</f>
        <v>Erfolgsvermehrung</v>
      </c>
    </row>
    <row r="436" spans="3:32" hidden="1" x14ac:dyDescent="0.25">
      <c r="C436" s="75">
        <v>7</v>
      </c>
      <c r="D436" s="76">
        <f ca="1">RAND()*C445</f>
        <v>11.226498135391175</v>
      </c>
      <c r="E436" s="44" cm="1">
        <f t="array" aca="1" ref="E436" ca="1">INDEX(C430:C445,RANK(D436,D430:D445))</f>
        <v>8</v>
      </c>
      <c r="F436" s="81" t="s">
        <v>252</v>
      </c>
      <c r="K436" s="78" t="str">
        <f ca="1">VLOOKUP(C436,E430:F445,2,0)</f>
        <v>Dreifache</v>
      </c>
    </row>
    <row r="437" spans="3:32" hidden="1" x14ac:dyDescent="0.25">
      <c r="C437" s="75">
        <v>8</v>
      </c>
      <c r="D437" s="76">
        <f ca="1">RAND()*C445</f>
        <v>15.125282275191964</v>
      </c>
      <c r="E437" s="44" cm="1">
        <f t="array" aca="1" ref="E437" ca="1">INDEX(C430:C445,RANK(D437,D430:D445))</f>
        <v>4</v>
      </c>
      <c r="F437" s="81" t="str">
        <f>IF($BF$255="","",$BF$255)</f>
        <v>Erfolgsermittlung</v>
      </c>
      <c r="K437" s="78" t="str">
        <f ca="1">VLOOKUP(C437,E430:F445,2,0)</f>
        <v>Einfache</v>
      </c>
    </row>
    <row r="438" spans="3:32" hidden="1" x14ac:dyDescent="0.25">
      <c r="C438" s="75">
        <v>9</v>
      </c>
      <c r="D438" s="76">
        <f ca="1">RAND()*C445</f>
        <v>8.8239529826523047</v>
      </c>
      <c r="E438" s="44" cm="1">
        <f t="array" aca="1" ref="E438" ca="1">INDEX(C430:C445,RANK(D438,D430:D445))</f>
        <v>11</v>
      </c>
      <c r="F438" s="81" t="s">
        <v>253</v>
      </c>
      <c r="K438" s="78" t="str">
        <f ca="1">VLOOKUP(C438,E430:F445,2,0)</f>
        <v>Verbuchung jedes Geschäftsfalles</v>
      </c>
    </row>
    <row r="439" spans="3:32" hidden="1" x14ac:dyDescent="0.25">
      <c r="C439" s="75">
        <v>10</v>
      </c>
      <c r="D439" s="76">
        <f ca="1">RAND()*C445</f>
        <v>8.80144689082395</v>
      </c>
      <c r="E439" s="44" cm="1">
        <f t="array" aca="1" ref="E439" ca="1">INDEX(C430:C445,RANK(D439,D430:D445))</f>
        <v>12</v>
      </c>
      <c r="F439" s="81" t="s">
        <v>189</v>
      </c>
      <c r="K439" s="78" t="str">
        <f ca="1">VLOOKUP(C439,E430:F445,2,0)</f>
        <v>Journal</v>
      </c>
    </row>
    <row r="440" spans="3:32" hidden="1" x14ac:dyDescent="0.25">
      <c r="C440" s="75">
        <v>11</v>
      </c>
      <c r="D440" s="76">
        <f ca="1">RAND()*C445</f>
        <v>14.22457914918853</v>
      </c>
      <c r="E440" s="44" cm="1">
        <f t="array" aca="1" ref="E440" ca="1">INDEX(C430:C445,RANK(D440,D430:D445))</f>
        <v>5</v>
      </c>
      <c r="F440" s="81" t="s">
        <v>190</v>
      </c>
      <c r="K440" s="78" t="str">
        <f ca="1">VLOOKUP(C440,E430:F445,2,0)</f>
        <v>Vierfache</v>
      </c>
    </row>
    <row r="441" spans="3:32" hidden="1" x14ac:dyDescent="0.25">
      <c r="C441" s="75">
        <v>12</v>
      </c>
      <c r="D441" s="76">
        <f ca="1">RAND()*C445</f>
        <v>6.5170789961940159</v>
      </c>
      <c r="E441" s="44" cm="1">
        <f t="array" aca="1" ref="E441" ca="1">INDEX(C430:C445,RANK(D441,D430:D445))</f>
        <v>13</v>
      </c>
      <c r="F441" s="81" t="s">
        <v>191</v>
      </c>
      <c r="K441" s="78" t="str">
        <f ca="1">VLOOKUP(C441,E430:F445,2,0)</f>
        <v>Kalender</v>
      </c>
    </row>
    <row r="442" spans="3:32" hidden="1" x14ac:dyDescent="0.25">
      <c r="C442" s="75">
        <v>13</v>
      </c>
      <c r="D442" s="76">
        <f ca="1">RAND()*C445</f>
        <v>15.278265693538007</v>
      </c>
      <c r="E442" s="44" cm="1">
        <f t="array" aca="1" ref="E442" ca="1">INDEX(C430:C445,RANK(D442,D430:D445))</f>
        <v>3</v>
      </c>
      <c r="F442" s="81" t="s">
        <v>254</v>
      </c>
      <c r="K442" s="78" t="str">
        <f ca="1">VLOOKUP(C442,E430:F445,2,0)</f>
        <v>Nebenbuch</v>
      </c>
    </row>
    <row r="443" spans="3:32" hidden="1" x14ac:dyDescent="0.25">
      <c r="C443" s="75">
        <v>14</v>
      </c>
      <c r="D443" s="76">
        <f ca="1">RAND()*C445</f>
        <v>4.5586819023985807</v>
      </c>
      <c r="E443" s="44" cm="1">
        <f t="array" aca="1" ref="E443" ca="1">INDEX(C430:C445,RANK(D443,D430:D445))</f>
        <v>15</v>
      </c>
      <c r="F443" s="81" t="s">
        <v>192</v>
      </c>
      <c r="K443" s="78" t="str">
        <f ca="1">VLOOKUP(C443,E430:F445,2,0)</f>
        <v>Erfassung jedes Betrages</v>
      </c>
    </row>
    <row r="444" spans="3:32" hidden="1" x14ac:dyDescent="0.25">
      <c r="C444" s="75">
        <v>15</v>
      </c>
      <c r="D444" s="76">
        <f ca="1">RAND()*C445</f>
        <v>13.657044583123726</v>
      </c>
      <c r="E444" s="44" cm="1">
        <f t="array" aca="1" ref="E444" ca="1">INDEX(C430:C445,RANK(D444,D430:D445))</f>
        <v>6</v>
      </c>
      <c r="F444" s="81" t="s">
        <v>255</v>
      </c>
      <c r="K444" s="78" t="str">
        <f ca="1">VLOOKUP(C444,E430:F445,2,0)</f>
        <v>Verbindung jedes Einzelfalles</v>
      </c>
    </row>
    <row r="445" spans="3:32" hidden="1" x14ac:dyDescent="0.25">
      <c r="C445" s="77">
        <v>16</v>
      </c>
      <c r="D445" s="76">
        <f ca="1">RAND()*C445</f>
        <v>15.761601111967588</v>
      </c>
      <c r="E445" s="44" cm="1">
        <f t="array" aca="1" ref="E445" ca="1">INDEX(C430:C445,RANK(D445,D430:D445))</f>
        <v>2</v>
      </c>
      <c r="F445" s="81" t="s">
        <v>193</v>
      </c>
      <c r="K445" s="78" t="str">
        <f ca="1">VLOOKUP(C445,E430:F445,2,0)</f>
        <v>Zweifache</v>
      </c>
    </row>
    <row r="446" spans="3:32" hidden="1" x14ac:dyDescent="0.25">
      <c r="AD446" s="7">
        <f>COUNT(AD5:AD390)</f>
        <v>0</v>
      </c>
      <c r="AF446" s="7">
        <f>COUNT(AF5:AF390)</f>
        <v>143</v>
      </c>
    </row>
    <row r="447" spans="3:32" ht="15.75" hidden="1" thickBot="1" x14ac:dyDescent="0.3">
      <c r="F447" s="126"/>
      <c r="K447" s="79" t="s">
        <v>194</v>
      </c>
    </row>
    <row r="448" spans="3:32" hidden="1" x14ac:dyDescent="0.25">
      <c r="C448" s="75">
        <v>1</v>
      </c>
      <c r="D448" s="76">
        <f ca="1">RAND()*C472</f>
        <v>12.848549390512199</v>
      </c>
      <c r="E448" s="44" cm="1">
        <f t="array" aca="1" ref="E448" ca="1">INDEX(C448:C472,RANK(D448,D448:D472))</f>
        <v>13</v>
      </c>
      <c r="F448" s="81" t="str">
        <f>IF($BE$322="","",$BE$322)</f>
        <v>Unternehmens</v>
      </c>
      <c r="K448" s="78" t="str">
        <f ca="1">VLOOKUP(C448,E448:F472,2,0)</f>
        <v>Buchführung</v>
      </c>
    </row>
    <row r="449" spans="3:11" hidden="1" x14ac:dyDescent="0.25">
      <c r="C449" s="75">
        <v>2</v>
      </c>
      <c r="D449" s="76">
        <f ca="1">RAND()*C472</f>
        <v>24.471901761034854</v>
      </c>
      <c r="E449" s="44" cm="1">
        <f t="array" aca="1" ref="E449" ca="1">INDEX(C448:C472,RANK(D449,D448:D472))</f>
        <v>1</v>
      </c>
      <c r="F449" s="81" t="str">
        <f>IF($BE$323="","",$BE$323)</f>
        <v>Buchführung</v>
      </c>
      <c r="K449" s="78" t="str">
        <f ca="1">VLOOKUP(C449,E448:F472,2,0)</f>
        <v>wertmäßig</v>
      </c>
    </row>
    <row r="450" spans="3:11" hidden="1" x14ac:dyDescent="0.25">
      <c r="C450" s="75">
        <v>3</v>
      </c>
      <c r="D450" s="76">
        <f ca="1">RAND()*C472</f>
        <v>17.51681818137348</v>
      </c>
      <c r="E450" s="44" cm="1">
        <f t="array" aca="1" ref="E450" ca="1">INDEX(C448:C472,RANK(D450,D448:D472))</f>
        <v>8</v>
      </c>
      <c r="F450" s="81" t="str">
        <f>IF($BF$323="","",$BF$323)</f>
        <v>laufend</v>
      </c>
      <c r="K450" s="78" t="str">
        <f ca="1">VLOOKUP(C450,E448:F472,2,0)</f>
        <v>Schäden</v>
      </c>
    </row>
    <row r="451" spans="3:11" hidden="1" x14ac:dyDescent="0.25">
      <c r="C451" s="75">
        <v>4</v>
      </c>
      <c r="D451" s="76">
        <f ca="1">RAND()*C472</f>
        <v>18.261993570073479</v>
      </c>
      <c r="E451" s="44" cm="1">
        <f t="array" aca="1" ref="E451" ca="1">INDEX(C448:C472,RANK(D451,D448:D472))</f>
        <v>6</v>
      </c>
      <c r="F451" s="81" t="str">
        <f>IF($BE$324="","",$BE$324)</f>
        <v>Schluss</v>
      </c>
      <c r="K451" s="78" t="str">
        <f ca="1">VLOOKUP(C451,E448:F472,2,0)</f>
        <v>Bestandsabnahme</v>
      </c>
    </row>
    <row r="452" spans="3:11" hidden="1" x14ac:dyDescent="0.25">
      <c r="C452" s="75">
        <v>5</v>
      </c>
      <c r="D452" s="76">
        <f ca="1">RAND()*C472</f>
        <v>4.7501930061885638</v>
      </c>
      <c r="E452" s="44" cm="1">
        <f t="array" aca="1" ref="E452" ca="1">INDEX(C448:C472,RANK(D452,D448:D472))</f>
        <v>21</v>
      </c>
      <c r="F452" s="81" t="str">
        <f>IF($BF$324="","",$BF$324)</f>
        <v>Geschäftsjahres</v>
      </c>
      <c r="K452" s="78" t="str">
        <f ca="1">VLOOKUP(C452,E448:F472,2,0)</f>
        <v>Bareinzahlung</v>
      </c>
    </row>
    <row r="453" spans="3:11" hidden="1" x14ac:dyDescent="0.25">
      <c r="C453" s="75">
        <v>6</v>
      </c>
      <c r="D453" s="76">
        <f ca="1">RAND()*C472</f>
        <v>16.368903118025266</v>
      </c>
      <c r="E453" s="44" cm="1">
        <f t="array" aca="1" ref="E453" ca="1">INDEX(C448:C472,RANK(D453,D448:D472))</f>
        <v>9</v>
      </c>
      <c r="F453" s="81" t="str">
        <f>IF($BE$299="","",$BE$299)</f>
        <v>Bestandsaufnahme</v>
      </c>
      <c r="K453" s="78" t="str">
        <f ca="1">VLOOKUP(C453,E448:F472,2,0)</f>
        <v>Schluss</v>
      </c>
    </row>
    <row r="454" spans="3:11" hidden="1" x14ac:dyDescent="0.25">
      <c r="C454" s="75">
        <v>7</v>
      </c>
      <c r="D454" s="76">
        <f ca="1">RAND()*C472</f>
        <v>7.7624312621261238</v>
      </c>
      <c r="E454" s="44" cm="1">
        <f t="array" aca="1" ref="E454" ca="1">INDEX(C448:C472,RANK(D454,D448:D472))</f>
        <v>17</v>
      </c>
      <c r="F454" s="81" t="str">
        <f>IF($BE$300="","",$BE$300)</f>
        <v>Vermögensteile</v>
      </c>
      <c r="K454" s="78" t="str">
        <f ca="1">VLOOKUP(C454,E448:F472,2,0)</f>
        <v>Betriebsauflösung</v>
      </c>
    </row>
    <row r="455" spans="3:11" hidden="1" x14ac:dyDescent="0.25">
      <c r="C455" s="75">
        <v>8</v>
      </c>
      <c r="D455" s="76">
        <f ca="1">RAND()*C472</f>
        <v>7.322751173312458</v>
      </c>
      <c r="E455" s="44" cm="1">
        <f t="array" aca="1" ref="E455" ca="1">INDEX(C448:C472,RANK(D455,D448:D472))</f>
        <v>18</v>
      </c>
      <c r="F455" s="81" t="str">
        <f>IF($BE$301="","",$BE$301)</f>
        <v>Maschinen und Gebäude</v>
      </c>
      <c r="K455" s="78" t="str">
        <f ca="1">VLOOKUP(C455,E448:F472,2,0)</f>
        <v>laufend</v>
      </c>
    </row>
    <row r="456" spans="3:11" hidden="1" x14ac:dyDescent="0.25">
      <c r="C456" s="75">
        <v>9</v>
      </c>
      <c r="D456" s="76">
        <f ca="1">RAND()*C472</f>
        <v>10.315331760616967</v>
      </c>
      <c r="E456" s="44" cm="1">
        <f t="array" aca="1" ref="E456" ca="1">INDEX(C448:C472,RANK(D456,D448:D472))</f>
        <v>14</v>
      </c>
      <c r="F456" s="81" t="str">
        <f>IF($BE$302="","",$BE$302)</f>
        <v>Betriebsmittel</v>
      </c>
      <c r="K456" s="78" t="str">
        <f ca="1">VLOOKUP(C456,E448:F472,2,0)</f>
        <v>Bestandsaufnahme</v>
      </c>
    </row>
    <row r="457" spans="3:11" hidden="1" x14ac:dyDescent="0.25">
      <c r="C457" s="75">
        <v>10</v>
      </c>
      <c r="D457" s="76">
        <f ca="1">RAND()*C472</f>
        <v>5.9470707531487648</v>
      </c>
      <c r="E457" s="44" cm="1">
        <f t="array" aca="1" ref="E457" ca="1">INDEX(C448:C472,RANK(D457,D448:D472))</f>
        <v>19</v>
      </c>
      <c r="F457" s="81" t="str">
        <f>IF($BE$303="","",$BE$303)</f>
        <v>Bargeld</v>
      </c>
      <c r="K457" s="78" t="str">
        <f ca="1">VLOOKUP(C457,E448:F472,2,0)</f>
        <v>Schulden</v>
      </c>
    </row>
    <row r="458" spans="3:11" hidden="1" x14ac:dyDescent="0.25">
      <c r="C458" s="75">
        <v>11</v>
      </c>
      <c r="D458" s="76">
        <f ca="1">RAND()*C472</f>
        <v>2.2816916744924254</v>
      </c>
      <c r="E458" s="44" cm="1">
        <f t="array" aca="1" ref="E458" ca="1">INDEX(C448:C472,RANK(D458,D448:D472))</f>
        <v>24</v>
      </c>
      <c r="F458" s="81" t="str">
        <f>IF($BE$304="","",$BE$304)</f>
        <v>Bankguthaben</v>
      </c>
      <c r="K458" s="78" t="str">
        <f ca="1">VLOOKUP(C458,E448:F472,2,0)</f>
        <v>Anfang</v>
      </c>
    </row>
    <row r="459" spans="3:11" hidden="1" x14ac:dyDescent="0.25">
      <c r="C459" s="75">
        <v>12</v>
      </c>
      <c r="D459" s="76">
        <f ca="1">RAND()*C472</f>
        <v>15.278884426885069</v>
      </c>
      <c r="E459" s="44" cm="1">
        <f t="array" aca="1" ref="E459" ca="1">INDEX(C448:C472,RANK(D459,D448:D472))</f>
        <v>10</v>
      </c>
      <c r="F459" s="81" t="str">
        <f>IF($BE$305="","",$BE$305)</f>
        <v>Schulden</v>
      </c>
      <c r="K459" s="78" t="str">
        <f ca="1">VLOOKUP(C459,E448:F472,2,0)</f>
        <v>werterhaltend</v>
      </c>
    </row>
    <row r="460" spans="3:11" hidden="1" x14ac:dyDescent="0.25">
      <c r="C460" s="75">
        <v>13</v>
      </c>
      <c r="D460" s="76">
        <f ca="1">RAND()*C472</f>
        <v>24.432229828605873</v>
      </c>
      <c r="E460" s="44" cm="1">
        <f t="array" aca="1" ref="E460" ca="1">INDEX(C448:C472,RANK(D460,D448:D472))</f>
        <v>2</v>
      </c>
      <c r="F460" s="81" t="str">
        <f>IF($BE$306="","",$BE$306)</f>
        <v>wertmäßig</v>
      </c>
      <c r="K460" s="78" t="str">
        <f ca="1">VLOOKUP(C460,E448:F472,2,0)</f>
        <v>Unternehmens</v>
      </c>
    </row>
    <row r="461" spans="3:11" hidden="1" x14ac:dyDescent="0.25">
      <c r="C461" s="75">
        <v>14</v>
      </c>
      <c r="D461" s="76">
        <f ca="1">RAND()*C472</f>
        <v>2.7183364108654322</v>
      </c>
      <c r="E461" s="44" cm="1">
        <f t="array" aca="1" ref="E461" ca="1">INDEX(C448:C472,RANK(D461,D448:D472))</f>
        <v>23</v>
      </c>
      <c r="F461" s="81" t="str">
        <f>IF($BF$306="","",$BF$306)</f>
        <v>mengenmäßig</v>
      </c>
      <c r="K461" s="78" t="str">
        <f ca="1">VLOOKUP(C461,E448:F472,2,0)</f>
        <v>Betriebsmittel</v>
      </c>
    </row>
    <row r="462" spans="3:11" hidden="1" x14ac:dyDescent="0.25">
      <c r="C462" s="75">
        <v>15</v>
      </c>
      <c r="D462" s="76">
        <f ca="1">RAND()*C472</f>
        <v>14.641228657592158</v>
      </c>
      <c r="E462" s="44" cm="1">
        <f t="array" aca="1" ref="E462" ca="1">INDEX(C448:C472,RANK(D462,D448:D472))</f>
        <v>11</v>
      </c>
      <c r="F462" s="81" t="s">
        <v>195</v>
      </c>
      <c r="K462" s="78" t="str">
        <f ca="1">VLOOKUP(C462,E448:F472,2,0)</f>
        <v>Bankabhebung</v>
      </c>
    </row>
    <row r="463" spans="3:11" hidden="1" x14ac:dyDescent="0.25">
      <c r="C463" s="75">
        <v>16</v>
      </c>
      <c r="D463" s="76">
        <f ca="1">RAND()*C472</f>
        <v>9.7024464106413628</v>
      </c>
      <c r="E463" s="44" cm="1">
        <f t="array" aca="1" ref="E463" ca="1">INDEX(C448:C472,RANK(D463,D448:D472))</f>
        <v>16</v>
      </c>
      <c r="F463" s="81" t="s">
        <v>196</v>
      </c>
      <c r="K463" s="78" t="str">
        <f ca="1">VLOOKUP(C463,E448:F472,2,0)</f>
        <v>Vertragsjahres</v>
      </c>
    </row>
    <row r="464" spans="3:11" hidden="1" x14ac:dyDescent="0.25">
      <c r="C464" s="75">
        <v>17</v>
      </c>
      <c r="D464" s="76">
        <f ca="1">RAND()*C472</f>
        <v>22.547499600687875</v>
      </c>
      <c r="E464" s="44" cm="1">
        <f t="array" aca="1" ref="E464" ca="1">INDEX(C448:C472,RANK(D464,D448:D472))</f>
        <v>4</v>
      </c>
      <c r="F464" s="81" t="s">
        <v>197</v>
      </c>
      <c r="K464" s="78" t="str">
        <f ca="1">VLOOKUP(C464,E448:F472,2,0)</f>
        <v>Vermögensteile</v>
      </c>
    </row>
    <row r="465" spans="3:11" hidden="1" x14ac:dyDescent="0.25">
      <c r="C465" s="75">
        <v>18</v>
      </c>
      <c r="D465" s="76">
        <f ca="1">RAND()*C472</f>
        <v>3.3385497247893747</v>
      </c>
      <c r="E465" s="44" cm="1">
        <f t="array" aca="1" ref="E465" ca="1">INDEX(C448:C472,RANK(D465,D448:D472))</f>
        <v>22</v>
      </c>
      <c r="F465" s="81" t="s">
        <v>198</v>
      </c>
      <c r="K465" s="78" t="str">
        <f ca="1">VLOOKUP(C465,E448:F472,2,0)</f>
        <v>Maschinen und Gebäude</v>
      </c>
    </row>
    <row r="466" spans="3:11" hidden="1" x14ac:dyDescent="0.25">
      <c r="C466" s="75">
        <v>19</v>
      </c>
      <c r="D466" s="76">
        <f ca="1">RAND()*C472</f>
        <v>4.9995093569455529</v>
      </c>
      <c r="E466" s="44" cm="1">
        <f t="array" aca="1" ref="E466" ca="1">INDEX(C448:C472,RANK(D466,D448:D472))</f>
        <v>20</v>
      </c>
      <c r="F466" s="81" t="s">
        <v>205</v>
      </c>
      <c r="K466" s="78" t="str">
        <f ca="1">VLOOKUP(C466,E448:F472,2,0)</f>
        <v>Bargeld</v>
      </c>
    </row>
    <row r="467" spans="3:11" hidden="1" x14ac:dyDescent="0.25">
      <c r="C467" s="75">
        <v>20</v>
      </c>
      <c r="D467" s="76">
        <f ca="1">RAND()*C472</f>
        <v>18.024051211063043</v>
      </c>
      <c r="E467" s="44" cm="1">
        <f t="array" aca="1" ref="E467" ca="1">INDEX(C448:C472,RANK(D467,D448:D472))</f>
        <v>7</v>
      </c>
      <c r="F467" s="81" t="s">
        <v>199</v>
      </c>
      <c r="K467" s="78" t="str">
        <f ca="1">VLOOKUP(C467,E448:F472,2,0)</f>
        <v>Vertragsmonat</v>
      </c>
    </row>
    <row r="468" spans="3:11" hidden="1" x14ac:dyDescent="0.25">
      <c r="C468" s="75">
        <v>21</v>
      </c>
      <c r="D468" s="76">
        <f ca="1">RAND()*C472</f>
        <v>21.207144539591951</v>
      </c>
      <c r="E468" s="44" cm="1">
        <f t="array" aca="1" ref="E468" ca="1">INDEX(C448:C472,RANK(D468,D448:D472))</f>
        <v>5</v>
      </c>
      <c r="F468" s="81" t="s">
        <v>200</v>
      </c>
      <c r="K468" s="78" t="str">
        <f ca="1">VLOOKUP(C468,E448:F472,2,0)</f>
        <v>Geschäftsjahres</v>
      </c>
    </row>
    <row r="469" spans="3:11" hidden="1" x14ac:dyDescent="0.25">
      <c r="C469" s="75">
        <v>22</v>
      </c>
      <c r="D469" s="76">
        <f ca="1">RAND()*C472</f>
        <v>9.7779537054774988</v>
      </c>
      <c r="E469" s="44" cm="1">
        <f t="array" aca="1" ref="E469" ca="1">INDEX(C448:C472,RANK(D469,D448:D472))</f>
        <v>15</v>
      </c>
      <c r="F469" s="81" t="s">
        <v>201</v>
      </c>
      <c r="K469" s="78" t="str">
        <f ca="1">VLOOKUP(C469,E448:F472,2,0)</f>
        <v>Vertragsteile</v>
      </c>
    </row>
    <row r="470" spans="3:11" hidden="1" x14ac:dyDescent="0.25">
      <c r="C470" s="75">
        <v>23</v>
      </c>
      <c r="D470" s="76">
        <f ca="1">RAND()*C472</f>
        <v>22.941194416026363</v>
      </c>
      <c r="E470" s="44" cm="1">
        <f t="array" aca="1" ref="E470" ca="1">INDEX(C448:C472,RANK(D470,D448:D472))</f>
        <v>3</v>
      </c>
      <c r="F470" s="81" t="s">
        <v>202</v>
      </c>
      <c r="K470" s="78" t="str">
        <f ca="1">VLOOKUP(C470,E448:F472,2,0)</f>
        <v>mengenmäßig</v>
      </c>
    </row>
    <row r="471" spans="3:11" hidden="1" x14ac:dyDescent="0.25">
      <c r="C471" s="75">
        <v>24</v>
      </c>
      <c r="D471" s="76">
        <f ca="1">RAND()*C472</f>
        <v>14.51567931832313</v>
      </c>
      <c r="E471" s="44" cm="1">
        <f t="array" aca="1" ref="E471" ca="1">INDEX(C448:C472,RANK(D471,D448:D472))</f>
        <v>12</v>
      </c>
      <c r="F471" s="81" t="s">
        <v>203</v>
      </c>
      <c r="K471" s="78" t="str">
        <f ca="1">VLOOKUP(C471,E448:F472,2,0)</f>
        <v>Bankguthaben</v>
      </c>
    </row>
    <row r="472" spans="3:11" hidden="1" x14ac:dyDescent="0.25">
      <c r="C472" s="77">
        <v>25</v>
      </c>
      <c r="D472" s="76">
        <f ca="1">RAND()*C472</f>
        <v>0.160318565613779</v>
      </c>
      <c r="E472" s="44" cm="1">
        <f t="array" aca="1" ref="E472" ca="1">INDEX(C448:C472,RANK(D472,D448:D472))</f>
        <v>25</v>
      </c>
      <c r="F472" s="81" t="s">
        <v>204</v>
      </c>
      <c r="K472" s="78" t="str">
        <f ca="1">VLOOKUP(C472,E448:F472,2,0)</f>
        <v>mengenmindernd</v>
      </c>
    </row>
    <row r="473" spans="3:11" hidden="1" x14ac:dyDescent="0.25">
      <c r="F473" s="31"/>
    </row>
    <row r="474" spans="3:11" ht="15.75" hidden="1" thickBot="1" x14ac:dyDescent="0.3">
      <c r="F474" s="127"/>
      <c r="K474" s="79" t="s">
        <v>206</v>
      </c>
    </row>
    <row r="475" spans="3:11" hidden="1" x14ac:dyDescent="0.25">
      <c r="C475" s="75">
        <v>1</v>
      </c>
      <c r="D475" s="76">
        <f ca="1">RAND()*C496</f>
        <v>15.713954431155162</v>
      </c>
      <c r="E475" s="44" cm="1">
        <f t="array" aca="1" ref="E475" ca="1">INDEX(C475:C496,RANK(D475,D475:D496))</f>
        <v>7</v>
      </c>
      <c r="F475" s="81" t="str">
        <f>IF($BE$316="","",$BE$316)</f>
        <v>wägen</v>
      </c>
      <c r="K475" s="78" t="str">
        <f ca="1">VLOOKUP(C475,E475:F496,2,0)</f>
        <v>NIEDRIGST</v>
      </c>
    </row>
    <row r="476" spans="3:11" hidden="1" x14ac:dyDescent="0.25">
      <c r="C476" s="75">
        <v>2</v>
      </c>
      <c r="D476" s="76">
        <f ca="1">RAND()*C496</f>
        <v>17.585870694254805</v>
      </c>
      <c r="E476" s="44" cm="1">
        <f t="array" aca="1" ref="E476" ca="1">INDEX(C475:C496,RANK(D476,D475:D496))</f>
        <v>4</v>
      </c>
      <c r="F476" s="81" t="str">
        <f>IF($BE$317="","",$BE$317)</f>
        <v>zählen</v>
      </c>
      <c r="K476" s="78" t="str">
        <f ca="1">VLOOKUP(C476,E475:F496,2,0)</f>
        <v>BRUTTO</v>
      </c>
    </row>
    <row r="477" spans="3:11" hidden="1" x14ac:dyDescent="0.25">
      <c r="C477" s="75">
        <v>3</v>
      </c>
      <c r="D477" s="76">
        <f ca="1">RAND()*C496</f>
        <v>11.4136667977477</v>
      </c>
      <c r="E477" s="44" cm="1">
        <f t="array" aca="1" ref="E477" ca="1">INDEX(C475:C496,RANK(D477,D475:D496))</f>
        <v>8</v>
      </c>
      <c r="F477" s="81" t="str">
        <f>IF($BE$318="","",$BE$318)</f>
        <v>messen</v>
      </c>
      <c r="K477" s="78" t="str">
        <f ca="1">VLOOKUP(C477,E475:F496,2,0)</f>
        <v>rechten</v>
      </c>
    </row>
    <row r="478" spans="3:11" hidden="1" x14ac:dyDescent="0.25">
      <c r="C478" s="75">
        <v>4</v>
      </c>
      <c r="D478" s="76">
        <f ca="1">RAND()*C496</f>
        <v>4.0367164901682928</v>
      </c>
      <c r="E478" s="44" cm="1">
        <f t="array" aca="1" ref="E478" ca="1">INDEX(C475:C496,RANK(D478,D475:D496))</f>
        <v>18</v>
      </c>
      <c r="F478" s="81" t="str">
        <f>IF($BE$319="","",$BE$319)</f>
        <v>Belege und Unterlagen</v>
      </c>
      <c r="K478" s="78" t="str">
        <f ca="1">VLOOKUP(C478,E475:F496,2,0)</f>
        <v>zählen</v>
      </c>
    </row>
    <row r="479" spans="3:11" hidden="1" x14ac:dyDescent="0.25">
      <c r="C479" s="75">
        <v>5</v>
      </c>
      <c r="D479" s="76">
        <f ca="1">RAND()*C496</f>
        <v>1.8614668647452319</v>
      </c>
      <c r="E479" s="44" cm="1">
        <f t="array" aca="1" ref="E479" ca="1">INDEX(C475:C496,RANK(D479,D475:D496))</f>
        <v>22</v>
      </c>
      <c r="F479" s="81" t="str">
        <f>IF($BE$330="","",$BE$330)</f>
        <v>NETTO</v>
      </c>
      <c r="K479" s="78" t="str">
        <f ca="1">VLOOKUP(C479,E475:F496,2,0)</f>
        <v>Verteilung</v>
      </c>
    </row>
    <row r="480" spans="3:11" hidden="1" x14ac:dyDescent="0.25">
      <c r="C480" s="75">
        <v>6</v>
      </c>
      <c r="D480" s="76">
        <f ca="1">RAND()*C496</f>
        <v>19.12104938041238</v>
      </c>
      <c r="E480" s="44" cm="1">
        <f t="array" aca="1" ref="E480" ca="1">INDEX(C475:C496,RANK(D480,D475:D496))</f>
        <v>2</v>
      </c>
      <c r="F480" s="81" t="str">
        <f>IF($BE$332="","",$BE$332)</f>
        <v>BRUTTO</v>
      </c>
      <c r="K480" s="78" t="str">
        <f ca="1">VLOOKUP(C480,E475:F496,2,0)</f>
        <v>Gegeüberstllung</v>
      </c>
    </row>
    <row r="481" spans="3:11" hidden="1" x14ac:dyDescent="0.25">
      <c r="C481" s="75">
        <v>7</v>
      </c>
      <c r="D481" s="76">
        <f ca="1">RAND()*C496</f>
        <v>17.175021763567557</v>
      </c>
      <c r="E481" s="44" cm="1">
        <f t="array" aca="1" ref="E481" ca="1">INDEX(C475:C496,RANK(D481,D475:D496))</f>
        <v>6</v>
      </c>
      <c r="F481" s="81" t="str">
        <f>IF($BE$335="","",$BE$335)</f>
        <v>Gegeüberstllung</v>
      </c>
      <c r="K481" s="78" t="str">
        <f ca="1">VLOOKUP(C481,E475:F496,2,0)</f>
        <v>wägen</v>
      </c>
    </row>
    <row r="482" spans="3:11" hidden="1" x14ac:dyDescent="0.25">
      <c r="C482" s="75">
        <v>8</v>
      </c>
      <c r="D482" s="76">
        <f ca="1">RAND()*C496</f>
        <v>8.2218512480252706</v>
      </c>
      <c r="E482" s="44" cm="1">
        <f t="array" aca="1" ref="E482" ca="1">INDEX(C475:C496,RANK(D482,D475:D496))</f>
        <v>14</v>
      </c>
      <c r="F482" s="81" t="str">
        <f>IF($BE$336="","",$BE$336)</f>
        <v>Vermögen</v>
      </c>
      <c r="K482" s="78" t="str">
        <f ca="1">VLOOKUP(C482,E475:F496,2,0)</f>
        <v>messen</v>
      </c>
    </row>
    <row r="483" spans="3:11" hidden="1" x14ac:dyDescent="0.25">
      <c r="C483" s="75">
        <v>9</v>
      </c>
      <c r="D483" s="76">
        <f ca="1">RAND()*C496</f>
        <v>3.3567650113821399</v>
      </c>
      <c r="E483" s="44" cm="1">
        <f t="array" aca="1" ref="E483" ca="1">INDEX(C475:C496,RANK(D483,D475:D496))</f>
        <v>19</v>
      </c>
      <c r="F483" s="81" t="str">
        <f>IF($BE$337="","",$BE$337)</f>
        <v>Kapital</v>
      </c>
      <c r="K483" s="78" t="str">
        <f ca="1">VLOOKUP(C483,E475:F496,2,0)</f>
        <v>linken</v>
      </c>
    </row>
    <row r="484" spans="3:11" hidden="1" x14ac:dyDescent="0.25">
      <c r="C484" s="75">
        <v>10</v>
      </c>
      <c r="D484" s="76">
        <f ca="1">RAND()*C496</f>
        <v>17.848969546209641</v>
      </c>
      <c r="E484" s="44" cm="1">
        <f t="array" aca="1" ref="E484" ca="1">INDEX(C475:C496,RANK(D484,D475:D496))</f>
        <v>3</v>
      </c>
      <c r="F484" s="81" t="str">
        <f>IF($BE$339="","",$BE$339)</f>
        <v>rechten</v>
      </c>
      <c r="K484" s="78" t="str">
        <f ca="1">VLOOKUP(C484,E475:F496,2,0)</f>
        <v>HÖCHSTER</v>
      </c>
    </row>
    <row r="485" spans="3:11" hidden="1" x14ac:dyDescent="0.25">
      <c r="C485" s="75">
        <v>11</v>
      </c>
      <c r="D485" s="76">
        <f ca="1">RAND()*C496</f>
        <v>11.155436431189406</v>
      </c>
      <c r="E485" s="44" cm="1">
        <f t="array" aca="1" ref="E485" ca="1">INDEX(C475:C496,RANK(D485,D475:D496))</f>
        <v>9</v>
      </c>
      <c r="F485" s="81" t="str">
        <f>IF($BE$338="","",$BE$338)</f>
        <v>linken</v>
      </c>
      <c r="K485" s="78" t="str">
        <f ca="1">VLOOKUP(C485,E475:F496,2,0)</f>
        <v>lagern</v>
      </c>
    </row>
    <row r="486" spans="3:11" hidden="1" x14ac:dyDescent="0.25">
      <c r="C486" s="75">
        <v>12</v>
      </c>
      <c r="D486" s="76">
        <f ca="1">RAND()*C496</f>
        <v>9.6496459653441953</v>
      </c>
      <c r="E486" s="44" cm="1">
        <f t="array" aca="1" ref="E486" ca="1">INDEX(C475:C496,RANK(D486,D475:D496))</f>
        <v>11</v>
      </c>
      <c r="F486" s="81" t="s">
        <v>207</v>
      </c>
      <c r="K486" s="78" t="str">
        <f ca="1">VLOOKUP(C486,E475:F496,2,0)</f>
        <v>Zinsen</v>
      </c>
    </row>
    <row r="487" spans="3:11" hidden="1" x14ac:dyDescent="0.25">
      <c r="C487" s="75">
        <v>13</v>
      </c>
      <c r="D487" s="76">
        <f ca="1">RAND()*C496</f>
        <v>2.5249585206013863</v>
      </c>
      <c r="E487" s="44" cm="1">
        <f t="array" aca="1" ref="E487" ca="1">INDEX(C475:C496,RANK(D487,D475:D496))</f>
        <v>21</v>
      </c>
      <c r="F487" s="81" t="s">
        <v>208</v>
      </c>
      <c r="K487" s="78" t="str">
        <f ca="1">VLOOKUP(C487,E475:F496,2,0)</f>
        <v>unteren</v>
      </c>
    </row>
    <row r="488" spans="3:11" hidden="1" x14ac:dyDescent="0.25">
      <c r="C488" s="75">
        <v>14</v>
      </c>
      <c r="D488" s="76">
        <f ca="1">RAND()*C496</f>
        <v>7.8378403067400768</v>
      </c>
      <c r="E488" s="44" cm="1">
        <f t="array" aca="1" ref="E488" ca="1">INDEX(C475:C496,RANK(D488,D475:D496))</f>
        <v>15</v>
      </c>
      <c r="F488" s="81" t="s">
        <v>209</v>
      </c>
      <c r="K488" s="78" t="str">
        <f ca="1">VLOOKUP(C488,E475:F496,2,0)</f>
        <v>Vermögen</v>
      </c>
    </row>
    <row r="489" spans="3:11" hidden="1" x14ac:dyDescent="0.25">
      <c r="C489" s="75">
        <v>15</v>
      </c>
      <c r="D489" s="76">
        <f ca="1">RAND()*C496</f>
        <v>6.3371513601212452</v>
      </c>
      <c r="E489" s="44" cm="1">
        <f t="array" aca="1" ref="E489" ca="1">INDEX(C475:C496,RANK(D489,D475:D496))</f>
        <v>16</v>
      </c>
      <c r="F489" s="81" t="s">
        <v>210</v>
      </c>
      <c r="K489" s="78" t="str">
        <f ca="1">VLOOKUP(C489,E475:F496,2,0)</f>
        <v>ertasten</v>
      </c>
    </row>
    <row r="490" spans="3:11" hidden="1" x14ac:dyDescent="0.25">
      <c r="C490" s="75">
        <v>16</v>
      </c>
      <c r="D490" s="76">
        <f ca="1">RAND()*C496</f>
        <v>4.5134826974754283</v>
      </c>
      <c r="E490" s="44" cm="1">
        <f t="array" aca="1" ref="E490" ca="1">INDEX(C475:C496,RANK(D490,D475:D496))</f>
        <v>17</v>
      </c>
      <c r="F490" s="81" t="s">
        <v>216</v>
      </c>
      <c r="K490" s="78" t="str">
        <f ca="1">VLOOKUP(C490,E475:F496,2,0)</f>
        <v>Zeitungen und Zeitschriften</v>
      </c>
    </row>
    <row r="491" spans="3:11" hidden="1" x14ac:dyDescent="0.25">
      <c r="C491" s="75">
        <v>17</v>
      </c>
      <c r="D491" s="76">
        <f ca="1">RAND()*C496</f>
        <v>10.582684525983499</v>
      </c>
      <c r="E491" s="44" cm="1">
        <f t="array" aca="1" ref="E491" ca="1">INDEX(C475:C496,RANK(D491,D475:D496))</f>
        <v>10</v>
      </c>
      <c r="F491" s="81" t="s">
        <v>213</v>
      </c>
      <c r="K491" s="78" t="str">
        <f ca="1">VLOOKUP(C491,E475:F496,2,0)</f>
        <v>oberen</v>
      </c>
    </row>
    <row r="492" spans="3:11" hidden="1" x14ac:dyDescent="0.25">
      <c r="C492" s="75">
        <v>18</v>
      </c>
      <c r="D492" s="76">
        <f ca="1">RAND()*C496</f>
        <v>20.553714367874289</v>
      </c>
      <c r="E492" s="44" cm="1">
        <f t="array" aca="1" ref="E492" ca="1">INDEX(C475:C496,RANK(D492,D475:D496))</f>
        <v>1</v>
      </c>
      <c r="F492" s="81" t="s">
        <v>214</v>
      </c>
      <c r="K492" s="78" t="str">
        <f ca="1">VLOOKUP(C492,E475:F496,2,0)</f>
        <v>Belege und Unterlagen</v>
      </c>
    </row>
    <row r="493" spans="3:11" hidden="1" x14ac:dyDescent="0.25">
      <c r="C493" s="75">
        <v>19</v>
      </c>
      <c r="D493" s="76">
        <f ca="1">RAND()*C496</f>
        <v>17.292567086761331</v>
      </c>
      <c r="E493" s="44" cm="1">
        <f t="array" aca="1" ref="E493" ca="1">INDEX(C475:C496,RANK(D493,D475:D496))</f>
        <v>5</v>
      </c>
      <c r="F493" s="81" t="s">
        <v>215</v>
      </c>
      <c r="K493" s="78" t="str">
        <f ca="1">VLOOKUP(C493,E475:F496,2,0)</f>
        <v>Kapital</v>
      </c>
    </row>
    <row r="494" spans="3:11" hidden="1" x14ac:dyDescent="0.25">
      <c r="C494" s="75">
        <v>20</v>
      </c>
      <c r="D494" s="76">
        <f ca="1">RAND()*C496</f>
        <v>2.9287930868227825</v>
      </c>
      <c r="E494" s="44" cm="1">
        <f t="array" aca="1" ref="E494" ca="1">INDEX(C475:C496,RANK(D494,D475:D496))</f>
        <v>20</v>
      </c>
      <c r="F494" s="81" t="s">
        <v>219</v>
      </c>
      <c r="K494" s="78" t="str">
        <f ca="1">VLOOKUP(C494,E475:F496,2,0)</f>
        <v>Entgelt</v>
      </c>
    </row>
    <row r="495" spans="3:11" hidden="1" x14ac:dyDescent="0.25">
      <c r="C495" s="75">
        <v>21</v>
      </c>
      <c r="D495" s="76">
        <f ca="1">RAND()*C496</f>
        <v>8.7842703223312508</v>
      </c>
      <c r="E495" s="44" cm="1">
        <f t="array" aca="1" ref="E495" ca="1">INDEX(C475:C496,RANK(D495,D475:D496))</f>
        <v>12</v>
      </c>
      <c r="F495" s="81" t="s">
        <v>218</v>
      </c>
      <c r="K495" s="78" t="str">
        <f ca="1">VLOOKUP(C495,E475:F496,2,0)</f>
        <v>beschriften</v>
      </c>
    </row>
    <row r="496" spans="3:11" hidden="1" x14ac:dyDescent="0.25">
      <c r="C496" s="77">
        <v>22</v>
      </c>
      <c r="D496" s="76">
        <f ca="1">RAND()*C496</f>
        <v>8.5864325864633315</v>
      </c>
      <c r="E496" s="44" cm="1">
        <f t="array" aca="1" ref="E496" ca="1">INDEX(C475:C496,RANK(D496,D475:D496))</f>
        <v>13</v>
      </c>
      <c r="F496" s="81" t="s">
        <v>217</v>
      </c>
      <c r="K496" s="78" t="str">
        <f ca="1">VLOOKUP(C496,E475:F496,2,0)</f>
        <v>NETTO</v>
      </c>
    </row>
    <row r="497" spans="3:11" hidden="1" x14ac:dyDescent="0.25">
      <c r="F497" s="31" t="str">
        <f>IF($BE$15="","",$BE$15)</f>
        <v/>
      </c>
    </row>
    <row r="498" spans="3:11" ht="15.75" hidden="1" thickBot="1" x14ac:dyDescent="0.3">
      <c r="K498" s="79" t="s">
        <v>379</v>
      </c>
    </row>
    <row r="499" spans="3:11" hidden="1" x14ac:dyDescent="0.25">
      <c r="C499" s="75">
        <v>1</v>
      </c>
      <c r="D499" s="76">
        <f ca="1">RAND()*C523</f>
        <v>4.2419194680893311</v>
      </c>
      <c r="E499" s="44">
        <f t="array" aca="1" ref="E499" ca="1">INDEX(C499:C523,RANK(D499,D499:D523))</f>
        <v>21</v>
      </c>
      <c r="F499" s="81" t="str">
        <f>IF($BE$351="","",$BE$351)</f>
        <v>Ergebnis</v>
      </c>
      <c r="K499" s="78" t="str">
        <f ca="1">VLOOKUP(C499,E499:F523,2,0)</f>
        <v>mengenmäßiges</v>
      </c>
    </row>
    <row r="500" spans="3:11" hidden="1" x14ac:dyDescent="0.25">
      <c r="C500" s="75">
        <v>2</v>
      </c>
      <c r="D500" s="76">
        <f ca="1">RAND()*C523</f>
        <v>24.630789258158746</v>
      </c>
      <c r="E500" s="44">
        <f t="array" aca="1" ref="E500" ca="1">INDEX(C499:C523,RANK(D500,D499:D523))</f>
        <v>1</v>
      </c>
      <c r="F500" s="81" t="str">
        <f>IF($BE$352="","",$BE$352)</f>
        <v>mengenmäßiges</v>
      </c>
      <c r="K500" s="78" t="str">
        <f ca="1">VLOOKUP(C500,E499:F523,2,0)</f>
        <v>Anschaffungswert (AW)</v>
      </c>
    </row>
    <row r="501" spans="3:11" hidden="1" x14ac:dyDescent="0.25">
      <c r="C501" s="75">
        <v>3</v>
      </c>
      <c r="D501" s="76">
        <f ca="1">RAND()*C523</f>
        <v>17.301502244267365</v>
      </c>
      <c r="E501" s="44">
        <f t="array" aca="1" ref="E501" ca="1">INDEX(C499:C523,RANK(D501,D499:D523))</f>
        <v>7</v>
      </c>
      <c r="F501" s="81" t="str">
        <f>IF($BE$353="","",$BE$353)</f>
        <v>Vermögens</v>
      </c>
      <c r="K501" s="78" t="str">
        <f ca="1">VLOOKUP(C501,E499:F523,2,0)</f>
        <v>Kapials</v>
      </c>
    </row>
    <row r="502" spans="3:11" hidden="1" x14ac:dyDescent="0.25">
      <c r="C502" s="75">
        <v>4</v>
      </c>
      <c r="D502" s="76">
        <f ca="1">RAND()*C523</f>
        <v>19.950750462318979</v>
      </c>
      <c r="E502" s="44">
        <f t="array" aca="1" ref="E502" ca="1">INDEX(C499:C523,RANK(D502,D499:D523))</f>
        <v>5</v>
      </c>
      <c r="F502" s="81" t="str">
        <f>IF($BE$354="","",$BE$354)</f>
        <v>Bilanz</v>
      </c>
      <c r="K502" s="78" t="str">
        <f ca="1">VLOOKUP(C502,E499:F523,2,0)</f>
        <v>Inventur</v>
      </c>
    </row>
    <row r="503" spans="3:11" hidden="1" x14ac:dyDescent="0.25">
      <c r="C503" s="75">
        <v>5</v>
      </c>
      <c r="D503" s="76">
        <f ca="1">RAND()*C523</f>
        <v>20.327572591101696</v>
      </c>
      <c r="E503" s="44">
        <f t="array" aca="1" ref="E503" ca="1">INDEX(C499:C523,RANK(D503,D499:D523))</f>
        <v>4</v>
      </c>
      <c r="F503" s="81" t="str">
        <f>IF($BF$351="","",$BF$351)</f>
        <v>Inventur</v>
      </c>
      <c r="K503" s="78" t="str">
        <f ca="1">VLOOKUP(C503,E499:F523,2,0)</f>
        <v>Bilanz</v>
      </c>
    </row>
    <row r="504" spans="3:11" hidden="1" x14ac:dyDescent="0.25">
      <c r="C504" s="75">
        <v>6</v>
      </c>
      <c r="D504" s="76">
        <f ca="1">RAND()*C523</f>
        <v>4.8924831774497743</v>
      </c>
      <c r="E504" s="44">
        <f t="array" aca="1" ref="E504" ca="1">INDEX(C499:C523,RANK(D504,D499:D523))</f>
        <v>17</v>
      </c>
      <c r="F504" s="81" t="str">
        <f>IF($BF$352="","",$BF$352)</f>
        <v>wertmäßiges</v>
      </c>
      <c r="K504" s="78" t="str">
        <f ca="1">VLOOKUP(C504,E499:F523,2,0)</f>
        <v>Investition</v>
      </c>
    </row>
    <row r="505" spans="3:11" hidden="1" x14ac:dyDescent="0.25">
      <c r="C505" s="75">
        <v>7</v>
      </c>
      <c r="D505" s="76">
        <f ca="1">RAND()*C523</f>
        <v>7.8085885100430437</v>
      </c>
      <c r="E505" s="44">
        <f t="array" aca="1" ref="E505" ca="1">INDEX(C499:C523,RANK(D505,D499:D523))</f>
        <v>12</v>
      </c>
      <c r="F505" s="81" t="str">
        <f>IF($BF$353="","",$BF$353)</f>
        <v>Schulden</v>
      </c>
      <c r="K505" s="78" t="str">
        <f ca="1">VLOOKUP(C505,E499:F523,2,0)</f>
        <v>Vermögens</v>
      </c>
    </row>
    <row r="506" spans="3:11" hidden="1" x14ac:dyDescent="0.25">
      <c r="C506" s="75">
        <v>8</v>
      </c>
      <c r="D506" s="76">
        <f ca="1">RAND()*C523</f>
        <v>2.2660324486723589</v>
      </c>
      <c r="E506" s="44">
        <f t="array" aca="1" ref="E506" ca="1">INDEX(C499:C523,RANK(D506,D499:D523))</f>
        <v>24</v>
      </c>
      <c r="F506" s="81" t="str">
        <f>IF($BG$352="","",$BG$352)</f>
        <v>Verzeichnis</v>
      </c>
      <c r="K506" s="78" t="str">
        <f ca="1">VLOOKUP(C506,E499:F523,2,0)</f>
        <v>Erinnerungswert (EW)</v>
      </c>
    </row>
    <row r="507" spans="3:11" hidden="1" x14ac:dyDescent="0.25">
      <c r="C507" s="75">
        <v>9</v>
      </c>
      <c r="D507" s="76">
        <f ca="1">RAND()*C523</f>
        <v>21.60159965918826</v>
      </c>
      <c r="E507" s="44">
        <f t="array" aca="1" ref="E507" ca="1">INDEX(C499:C523,RANK(D507,D499:D523))</f>
        <v>2</v>
      </c>
      <c r="F507" s="81" t="str">
        <f>IF($BE$357="","",$BE$357)</f>
        <v>Anschaffungswert (AW)</v>
      </c>
      <c r="K507" s="78" t="str">
        <f ca="1">VLOOKUP(C507,E499:F523,2,0)</f>
        <v>zeitmäßiges</v>
      </c>
    </row>
    <row r="508" spans="3:11" hidden="1" x14ac:dyDescent="0.25">
      <c r="C508" s="75">
        <v>10</v>
      </c>
      <c r="D508" s="76">
        <f ca="1">RAND()*C523</f>
        <v>4.7864838601550472</v>
      </c>
      <c r="E508" s="44">
        <f t="array" aca="1" ref="E508" ca="1">INDEX(C499:C523,RANK(D508,D499:D523))</f>
        <v>18</v>
      </c>
      <c r="F508" s="81" t="str">
        <f>IF($BE$358="","",$BE$358)</f>
        <v>Generalreparatur (GR)</v>
      </c>
      <c r="K508" s="78" t="str">
        <f ca="1">VLOOKUP(C508,E499:F523,2,0)</f>
        <v>gewichtsmäßiges</v>
      </c>
    </row>
    <row r="509" spans="3:11" hidden="1" x14ac:dyDescent="0.25">
      <c r="C509" s="75">
        <v>11</v>
      </c>
      <c r="D509" s="76">
        <f ca="1">RAND()*C523</f>
        <v>0.73818098959828049</v>
      </c>
      <c r="E509" s="44">
        <f t="array" aca="1" ref="E509" ca="1">INDEX(C499:C523,RANK(D509,D499:D523))</f>
        <v>25</v>
      </c>
      <c r="F509" s="81" t="str">
        <f>IF($BE$359="","",$BE$359)</f>
        <v>Herstellungswert (HW)</v>
      </c>
      <c r="K509" s="78" t="str">
        <f ca="1">VLOOKUP(C509,E499:F523,2,0)</f>
        <v>Verkehrswert</v>
      </c>
    </row>
    <row r="510" spans="3:11" hidden="1" x14ac:dyDescent="0.25">
      <c r="C510" s="75">
        <v>12</v>
      </c>
      <c r="D510" s="76">
        <f ca="1">RAND()*C523</f>
        <v>16.412952879482344</v>
      </c>
      <c r="E510" s="44">
        <f t="array" aca="1" ref="E510" ca="1">INDEX(C499:C523,RANK(D510,D499:D523))</f>
        <v>8</v>
      </c>
      <c r="F510" s="81" t="str">
        <f>IF($BE$360="","",$BE$360)</f>
        <v>Erinnerungswert (EW)</v>
      </c>
      <c r="K510" s="78" t="str">
        <f ca="1">VLOOKUP(C510,E499:F523,2,0)</f>
        <v>Schulden</v>
      </c>
    </row>
    <row r="511" spans="3:11" hidden="1" x14ac:dyDescent="0.25">
      <c r="C511" s="75">
        <v>13</v>
      </c>
      <c r="D511" s="76">
        <f ca="1">RAND()*C523</f>
        <v>2.9489627561765679</v>
      </c>
      <c r="E511" s="44">
        <f t="array" aca="1" ref="E511" ca="1">INDEX(C499:C523,RANK(D511,D499:D523))</f>
        <v>22</v>
      </c>
      <c r="F511" s="81" t="str">
        <f>IF($BE$361="","",$BE$361)</f>
        <v>Neuwert</v>
      </c>
      <c r="K511" s="78" t="str">
        <f ca="1">VLOOKUP(C511,E499:F523,2,0)</f>
        <v>Finanz</v>
      </c>
    </row>
    <row r="512" spans="3:11" hidden="1" x14ac:dyDescent="0.25">
      <c r="C512" s="75">
        <v>14</v>
      </c>
      <c r="D512" s="76">
        <f ca="1">RAND()*C523</f>
        <v>4.4559811762959614</v>
      </c>
      <c r="E512" s="44">
        <f t="array" aca="1" ref="E512" ca="1">INDEX(C499:C523,RANK(D512,D499:D523))</f>
        <v>20</v>
      </c>
      <c r="F512" s="81" t="str">
        <f>IF($BE$362="","",$BE$362)</f>
        <v>Abschreibung (Afa)</v>
      </c>
      <c r="K512" s="78" t="str">
        <f ca="1">VLOOKUP(C512,E499:F523,2,0)</f>
        <v>Anschaffungsjahr (AJ)</v>
      </c>
    </row>
    <row r="513" spans="3:11" hidden="1" x14ac:dyDescent="0.25">
      <c r="C513" s="75">
        <v>15</v>
      </c>
      <c r="D513" s="76">
        <f ca="1">RAND()*C523</f>
        <v>2.533582871145307</v>
      </c>
      <c r="E513" s="44">
        <f t="array" aca="1" ref="E513" ca="1">INDEX(C499:C523,RANK(D513,D499:D523))</f>
        <v>23</v>
      </c>
      <c r="F513" s="81" t="str">
        <f>IF($BE$363="","",$BE$363)</f>
        <v>Zeitwert (ZW)</v>
      </c>
      <c r="K513" s="78" t="str">
        <f ca="1">VLOOKUP(C513,E499:F523,2,0)</f>
        <v>Verhältnis</v>
      </c>
    </row>
    <row r="514" spans="3:11" hidden="1" x14ac:dyDescent="0.25">
      <c r="C514" s="75">
        <v>16</v>
      </c>
      <c r="D514" s="76">
        <f ca="1">RAND()*C523</f>
        <v>8.7464562472887284</v>
      </c>
      <c r="E514" s="44">
        <f t="array" aca="1" ref="E514" ca="1">INDEX(C499:C523,RANK(D514,D499:D523))</f>
        <v>11</v>
      </c>
      <c r="F514" s="81" t="str">
        <f>IF($BE$364="","",$BE$364)</f>
        <v>Verkehrswert</v>
      </c>
      <c r="K514" s="78" t="str">
        <f ca="1">VLOOKUP(C514,E499:F523,2,0)</f>
        <v>Salden</v>
      </c>
    </row>
    <row r="515" spans="3:11" hidden="1" x14ac:dyDescent="0.25">
      <c r="C515" s="75">
        <v>17</v>
      </c>
      <c r="D515" s="76">
        <f ca="1">RAND()*C523</f>
        <v>4.6323804621726721</v>
      </c>
      <c r="E515" s="44">
        <f t="array" aca="1" ref="E515" ca="1">INDEX(C499:C523,RANK(D515,D499:D523))</f>
        <v>19</v>
      </c>
      <c r="F515" s="81" t="s">
        <v>14</v>
      </c>
      <c r="K515" s="78" t="str">
        <f ca="1">VLOOKUP(C515,E499:F523,2,0)</f>
        <v>wertmäßiges</v>
      </c>
    </row>
    <row r="516" spans="3:11" hidden="1" x14ac:dyDescent="0.25">
      <c r="C516" s="75">
        <v>18</v>
      </c>
      <c r="D516" s="76">
        <f ca="1">RAND()*C523</f>
        <v>13.7804055648686</v>
      </c>
      <c r="E516" s="44">
        <f t="array" aca="1" ref="E516" ca="1">INDEX(C499:C523,RANK(D516,D499:D523))</f>
        <v>9</v>
      </c>
      <c r="F516" s="81" t="s">
        <v>384</v>
      </c>
      <c r="K516" s="78" t="str">
        <f ca="1">VLOOKUP(C516,E499:F523,2,0)</f>
        <v>Generalreparatur (GR)</v>
      </c>
    </row>
    <row r="517" spans="3:11" hidden="1" x14ac:dyDescent="0.25">
      <c r="C517" s="75">
        <v>19</v>
      </c>
      <c r="D517" s="76">
        <f ca="1">RAND()*C523</f>
        <v>20.597522363342961</v>
      </c>
      <c r="E517" s="44">
        <f t="array" aca="1" ref="E517" ca="1">INDEX(C499:C523,RANK(D517,D499:D523))</f>
        <v>3</v>
      </c>
      <c r="F517" s="81" t="s">
        <v>386</v>
      </c>
      <c r="K517" s="78" t="str">
        <f ca="1">VLOOKUP(C517,E499:F523,2,0)</f>
        <v>Summe</v>
      </c>
    </row>
    <row r="518" spans="3:11" hidden="1" x14ac:dyDescent="0.25">
      <c r="C518" s="75">
        <v>20</v>
      </c>
      <c r="D518" s="76">
        <f ca="1">RAND()*C523</f>
        <v>7.3674142846801267</v>
      </c>
      <c r="E518" s="44">
        <f t="array" aca="1" ref="E518" ca="1">INDEX(C499:C523,RANK(D518,D499:D523))</f>
        <v>13</v>
      </c>
      <c r="F518" s="81" t="s">
        <v>387</v>
      </c>
      <c r="K518" s="78" t="str">
        <f ca="1">VLOOKUP(C518,E499:F523,2,0)</f>
        <v>Abschreibung (Afa)</v>
      </c>
    </row>
    <row r="519" spans="3:11" hidden="1" x14ac:dyDescent="0.25">
      <c r="C519" s="75">
        <v>21</v>
      </c>
      <c r="D519" s="76">
        <f ca="1">RAND()*C523</f>
        <v>19.282318903046971</v>
      </c>
      <c r="E519" s="44">
        <f t="array" aca="1" ref="E519" ca="1">INDEX(C499:C523,RANK(D519,D499:D523))</f>
        <v>6</v>
      </c>
      <c r="F519" s="81" t="s">
        <v>388</v>
      </c>
      <c r="K519" s="78" t="str">
        <f ca="1">VLOOKUP(C519,E499:F523,2,0)</f>
        <v>Ergebnis</v>
      </c>
    </row>
    <row r="520" spans="3:11" hidden="1" x14ac:dyDescent="0.25">
      <c r="C520" s="75">
        <v>22</v>
      </c>
      <c r="D520" s="76">
        <f ca="1">RAND()*C523</f>
        <v>9.2118311165368763</v>
      </c>
      <c r="E520" s="44">
        <f t="array" aca="1" ref="E520" ca="1">INDEX(C499:C523,RANK(D520,D499:D523))</f>
        <v>10</v>
      </c>
      <c r="F520" s="81" t="s">
        <v>385</v>
      </c>
      <c r="K520" s="78" t="str">
        <f ca="1">VLOOKUP(C520,E499:F523,2,0)</f>
        <v>Neuwert</v>
      </c>
    </row>
    <row r="521" spans="3:11" hidden="1" x14ac:dyDescent="0.25">
      <c r="C521" s="75">
        <v>23</v>
      </c>
      <c r="D521" s="76">
        <f ca="1">RAND()*C523</f>
        <v>5.1037238436290409</v>
      </c>
      <c r="E521" s="44">
        <f t="array" aca="1" ref="E521" ca="1">INDEX(C499:C523,RANK(D521,D499:D523))</f>
        <v>16</v>
      </c>
      <c r="F521" s="81" t="s">
        <v>389</v>
      </c>
      <c r="K521" s="78" t="str">
        <f ca="1">VLOOKUP(C521,E499:F523,2,0)</f>
        <v>Zeitwert (ZW)</v>
      </c>
    </row>
    <row r="522" spans="3:11" hidden="1" x14ac:dyDescent="0.25">
      <c r="C522" s="75">
        <v>24</v>
      </c>
      <c r="D522" s="76">
        <f ca="1">RAND()*C523</f>
        <v>6.2413171425676621</v>
      </c>
      <c r="E522" s="44">
        <f t="array" aca="1" ref="E522" ca="1">INDEX(C499:C523,RANK(D522,D499:D523))</f>
        <v>15</v>
      </c>
      <c r="F522" s="81" t="s">
        <v>390</v>
      </c>
      <c r="K522" s="78" t="str">
        <f ca="1">VLOOKUP(C522,E499:F523,2,0)</f>
        <v>Verzeichnis</v>
      </c>
    </row>
    <row r="523" spans="3:11" hidden="1" x14ac:dyDescent="0.25">
      <c r="C523" s="77">
        <v>25</v>
      </c>
      <c r="D523" s="76">
        <f ca="1">RAND()*C523</f>
        <v>6.4620810760007004</v>
      </c>
      <c r="E523" s="44">
        <f t="array" aca="1" ref="E523" ca="1">INDEX(C499:C523,RANK(D523,D499:D523))</f>
        <v>14</v>
      </c>
      <c r="F523" s="81" t="s">
        <v>391</v>
      </c>
      <c r="K523" s="78" t="str">
        <f ca="1">VLOOKUP(C523,E499:F523,2,0)</f>
        <v>Herstellungswert (HW)</v>
      </c>
    </row>
    <row r="524" spans="3:11" hidden="1" x14ac:dyDescent="0.25">
      <c r="F524" s="7" t="str">
        <f>IF($BF$363="","",$BF$363)</f>
        <v/>
      </c>
    </row>
    <row r="525" spans="3:11" ht="15.75" hidden="1" thickBot="1" x14ac:dyDescent="0.3">
      <c r="K525" s="79" t="s">
        <v>401</v>
      </c>
    </row>
    <row r="526" spans="3:11" hidden="1" x14ac:dyDescent="0.25">
      <c r="C526" s="75">
        <v>1</v>
      </c>
      <c r="D526" s="76">
        <f ca="1">RAND()*C550</f>
        <v>9.2334623155047506</v>
      </c>
      <c r="E526" s="44">
        <f t="array" aca="1" ref="E526" ca="1">INDEX(C526:C550,RANK(D526,D526:D550))</f>
        <v>20</v>
      </c>
      <c r="F526" s="81" t="str">
        <f>IF($BE$369="","",$BE$369)</f>
        <v>selbst</v>
      </c>
      <c r="K526" s="78" t="str">
        <f ca="1">VLOOKUP(C526,E526:F550,2,0)</f>
        <v>Anschaffungswert</v>
      </c>
    </row>
    <row r="527" spans="3:11" hidden="1" x14ac:dyDescent="0.25">
      <c r="C527" s="75">
        <v>2</v>
      </c>
      <c r="D527" s="76">
        <f ca="1">RAND()*C550</f>
        <v>3.2898134698209707</v>
      </c>
      <c r="E527" s="44">
        <f t="array" aca="1" ref="E527" ca="1">INDEX(C526:C550,RANK(D527,D526:D550))</f>
        <v>23</v>
      </c>
      <c r="F527" s="81" t="str">
        <f>IF($BE$370="","",$BE$370)</f>
        <v>hergestellten</v>
      </c>
      <c r="K527" s="78" t="str">
        <f ca="1">VLOOKUP(C527,E526:F550,2,0)</f>
        <v>verkauft</v>
      </c>
    </row>
    <row r="528" spans="3:11" hidden="1" x14ac:dyDescent="0.25">
      <c r="C528" s="75">
        <v>3</v>
      </c>
      <c r="D528" s="76">
        <f ca="1">RAND()*C550</f>
        <v>12.194848427701169</v>
      </c>
      <c r="E528" s="44">
        <f t="array" aca="1" ref="E528" ca="1">INDEX(C526:C550,RANK(D528,D526:D550))</f>
        <v>18</v>
      </c>
      <c r="F528" s="81" t="str">
        <f>IF($BE$371="","",$BE$371)</f>
        <v>erzielbare</v>
      </c>
      <c r="K528" s="78" t="str">
        <f ca="1">VLOOKUP(C528,E526:F550,2,0)</f>
        <v>gebrauchten</v>
      </c>
    </row>
    <row r="529" spans="3:11" hidden="1" x14ac:dyDescent="0.25">
      <c r="C529" s="75">
        <v>4</v>
      </c>
      <c r="D529" s="76">
        <f ca="1">RAND()*C550</f>
        <v>17.993409621327441</v>
      </c>
      <c r="E529" s="44">
        <f t="array" aca="1" ref="E529" ca="1">INDEX(C526:C550,RANK(D529,D526:D550))</f>
        <v>8</v>
      </c>
      <c r="F529" s="81" t="str">
        <f>IF($BE$375="","",$BE$375)</f>
        <v>Wert</v>
      </c>
      <c r="K529" s="78" t="str">
        <f ca="1">VLOOKUP(C529,E526:F550,2,0)</f>
        <v>Zeitpunkt</v>
      </c>
    </row>
    <row r="530" spans="3:11" hidden="1" x14ac:dyDescent="0.25">
      <c r="C530" s="75">
        <v>5</v>
      </c>
      <c r="D530" s="76">
        <f ca="1">RAND()*C550</f>
        <v>9.8569922812879884</v>
      </c>
      <c r="E530" s="44">
        <f t="array" aca="1" ref="E530" ca="1">INDEX(C526:C550,RANK(D530,D526:D550))</f>
        <v>19</v>
      </c>
      <c r="F530" s="81" t="str">
        <f>IF($BE$376="","",$BE$376)</f>
        <v>Vermögensteiles</v>
      </c>
      <c r="K530" s="78" t="str">
        <f ca="1">VLOOKUP(C530,E526:F550,2,0)</f>
        <v>Werterhaltung</v>
      </c>
    </row>
    <row r="531" spans="3:11" hidden="1" x14ac:dyDescent="0.25">
      <c r="C531" s="75">
        <v>6</v>
      </c>
      <c r="D531" s="76">
        <f ca="1">RAND()*C550</f>
        <v>18.643982337825602</v>
      </c>
      <c r="E531" s="44">
        <f t="array" aca="1" ref="E531" ca="1">INDEX(C526:C550,RANK(D531,D526:D550))</f>
        <v>7</v>
      </c>
      <c r="F531" s="81" t="str">
        <f>IF($BE$377="","",$BE$377)</f>
        <v>Beschaffungskosten</v>
      </c>
      <c r="K531" s="78" t="str">
        <f ca="1">VLOOKUP(C531,E526:F550,2,0)</f>
        <v>einzihbare</v>
      </c>
    </row>
    <row r="532" spans="3:11" hidden="1" x14ac:dyDescent="0.25">
      <c r="C532" s="75">
        <v>7</v>
      </c>
      <c r="D532" s="76">
        <f ca="1">RAND()*C550</f>
        <v>17.110195973067949</v>
      </c>
      <c r="E532" s="44">
        <f t="array" aca="1" ref="E532" ca="1">INDEX(C526:C550,RANK(D532,D526:D550))</f>
        <v>11</v>
      </c>
      <c r="F532" s="81" t="str">
        <f>IF($BE$378="","",$BE$378)</f>
        <v>Buchhaltung</v>
      </c>
      <c r="K532" s="78" t="str">
        <f ca="1">VLOOKUP(C532,E526:F550,2,0)</f>
        <v>Beschaffungskosten</v>
      </c>
    </row>
    <row r="533" spans="3:11" hidden="1" x14ac:dyDescent="0.25">
      <c r="C533" s="75">
        <v>8</v>
      </c>
      <c r="D533" s="76">
        <f ca="1">RAND()*C550</f>
        <v>20.86200521069939</v>
      </c>
      <c r="E533" s="44">
        <f t="array" aca="1" ref="E533" ca="1">INDEX(C526:C550,RANK(D533,D526:D550))</f>
        <v>4</v>
      </c>
      <c r="F533" s="81" t="str">
        <f>IF($BF$377="","",$BF$377)</f>
        <v>Zeitpunkt</v>
      </c>
      <c r="K533" s="78" t="str">
        <f ca="1">VLOOKUP(C533,E526:F550,2,0)</f>
        <v>Wert</v>
      </c>
    </row>
    <row r="534" spans="3:11" hidden="1" x14ac:dyDescent="0.25">
      <c r="C534" s="75">
        <v>9</v>
      </c>
      <c r="D534" s="76">
        <f ca="1">RAND()*C550</f>
        <v>14.417329392689066</v>
      </c>
      <c r="E534" s="44">
        <f t="array" aca="1" ref="E534" ca="1">INDEX(C526:C550,RANK(D534,D526:D550))</f>
        <v>15</v>
      </c>
      <c r="F534" s="81" t="str">
        <f>IF($BE$380="","",$BE$380)</f>
        <v>AW</v>
      </c>
      <c r="K534" s="78" t="str">
        <f ca="1">VLOOKUP(C534,E526:F550,2,0)</f>
        <v>Kapitalteiles</v>
      </c>
    </row>
    <row r="535" spans="3:11" hidden="1" x14ac:dyDescent="0.25">
      <c r="C535" s="75">
        <v>10</v>
      </c>
      <c r="D535" s="76">
        <f ca="1">RAND()*C550</f>
        <v>4.5132375196245693</v>
      </c>
      <c r="E535" s="44">
        <f t="array" aca="1" ref="E535" ca="1">INDEX(C526:C550,RANK(D535,D526:D550))</f>
        <v>22</v>
      </c>
      <c r="F535" s="81" t="str">
        <f>IF($BG$380="","",$BG$380)</f>
        <v>bAfa</v>
      </c>
      <c r="K535" s="78" t="str">
        <f ca="1">VLOOKUP(C535,E526:F550,2,0)</f>
        <v>Zeitraum</v>
      </c>
    </row>
    <row r="536" spans="3:11" hidden="1" x14ac:dyDescent="0.25">
      <c r="C536" s="75">
        <v>11</v>
      </c>
      <c r="D536" s="76">
        <f ca="1">RAND()*C550</f>
        <v>22.832589689033433</v>
      </c>
      <c r="E536" s="44">
        <f t="array" aca="1" ref="E536" ca="1">INDEX(C526:C550,RANK(D536,D526:D550))</f>
        <v>3</v>
      </c>
      <c r="F536" s="81" t="str">
        <f>IF($BE$383="","",$BE$383)</f>
        <v>gebrauchten</v>
      </c>
      <c r="K536" s="78" t="str">
        <f ca="1">VLOOKUP(C536,E526:F550,2,0)</f>
        <v>Buchhaltung</v>
      </c>
    </row>
    <row r="537" spans="3:11" hidden="1" x14ac:dyDescent="0.25">
      <c r="C537" s="75">
        <v>12</v>
      </c>
      <c r="D537" s="76">
        <f ca="1">RAND()*C550</f>
        <v>24.107488830741804</v>
      </c>
      <c r="E537" s="44">
        <f t="array" aca="1" ref="E537" ca="1">INDEX(C526:C550,RANK(D537,D526:D550))</f>
        <v>1</v>
      </c>
      <c r="F537" s="81" t="str">
        <f>IF($BE$385="","",$BE$385)</f>
        <v>Anschaffungswert</v>
      </c>
      <c r="K537" s="78" t="str">
        <f ca="1">VLOOKUP(C537,E526:F550,2,0)</f>
        <v>Beschaffungsdatum</v>
      </c>
    </row>
    <row r="538" spans="3:11" hidden="1" x14ac:dyDescent="0.25">
      <c r="C538" s="75">
        <v>13</v>
      </c>
      <c r="D538" s="76">
        <f ca="1">RAND()*C550</f>
        <v>16.148979322446948</v>
      </c>
      <c r="E538" s="44">
        <f t="array" aca="1" ref="E538" ca="1">INDEX(C526:C550,RANK(D538,D526:D550))</f>
        <v>13</v>
      </c>
      <c r="F538" s="81" t="str">
        <f>IF($BE$386="","",$BE$386)</f>
        <v>Neuwertes</v>
      </c>
      <c r="K538" s="78" t="str">
        <f ca="1">VLOOKUP(C538,E526:F550,2,0)</f>
        <v>Neuwertes</v>
      </c>
    </row>
    <row r="539" spans="3:11" hidden="1" x14ac:dyDescent="0.25">
      <c r="C539" s="75">
        <v>14</v>
      </c>
      <c r="D539" s="76">
        <f ca="1">RAND()*C550</f>
        <v>7.1942753315764687</v>
      </c>
      <c r="E539" s="44">
        <f t="array" aca="1" ref="E539" ca="1">INDEX(C526:C550,RANK(D539,D526:D550))</f>
        <v>21</v>
      </c>
      <c r="F539" s="81" t="str">
        <f>IF($BE$387="","",$BE$387)</f>
        <v>Erinnerungswert</v>
      </c>
      <c r="K539" s="78" t="str">
        <f ca="1">VLOOKUP(C539,E526:F550,2,0)</f>
        <v>Welt</v>
      </c>
    </row>
    <row r="540" spans="3:11" hidden="1" x14ac:dyDescent="0.25">
      <c r="C540" s="75">
        <v>15</v>
      </c>
      <c r="D540" s="76">
        <f ca="1">RAND()*C550</f>
        <v>14.40512643618386</v>
      </c>
      <c r="E540" s="44">
        <f t="array" aca="1" ref="E540" ca="1">INDEX(C526:C550,RANK(D540,D526:D550))</f>
        <v>16</v>
      </c>
      <c r="F540" s="81" t="str">
        <f>IF($BE$389="","",$BE$389)</f>
        <v>Ausscheiden</v>
      </c>
      <c r="K540" s="78" t="str">
        <f ca="1">VLOOKUP(C540,E526:F550,2,0)</f>
        <v>AW</v>
      </c>
    </row>
    <row r="541" spans="3:11" hidden="1" x14ac:dyDescent="0.25">
      <c r="C541" s="75">
        <v>16</v>
      </c>
      <c r="D541" s="76">
        <f ca="1">RAND()*C550</f>
        <v>0.52809360808059314</v>
      </c>
      <c r="E541" s="44">
        <f t="array" aca="1" ref="E541" ca="1">INDEX(C526:C550,RANK(D541,D526:D550))</f>
        <v>25</v>
      </c>
      <c r="F541" s="81" t="str">
        <f>IF($BE$390="","",$BE$390)</f>
        <v>Inventurliste</v>
      </c>
      <c r="K541" s="78" t="str">
        <f ca="1">VLOOKUP(C541,E526:F550,2,0)</f>
        <v>Ausscheiden</v>
      </c>
    </row>
    <row r="542" spans="3:11" hidden="1" x14ac:dyDescent="0.25">
      <c r="C542" s="75">
        <v>17</v>
      </c>
      <c r="D542" s="76">
        <f ca="1">RAND()*C550</f>
        <v>2.5981987607336556</v>
      </c>
      <c r="E542" s="44">
        <f t="array" aca="1" ref="E542" ca="1">INDEX(C526:C550,RANK(D542,D526:D550))</f>
        <v>24</v>
      </c>
      <c r="F542" s="81" t="s">
        <v>392</v>
      </c>
      <c r="K542" s="78" t="str">
        <f ca="1">VLOOKUP(C542,E526:F550,2,0)</f>
        <v>ZW</v>
      </c>
    </row>
    <row r="543" spans="3:11" hidden="1" x14ac:dyDescent="0.25">
      <c r="C543" s="75">
        <v>18</v>
      </c>
      <c r="D543" s="76">
        <f ca="1">RAND()*C550</f>
        <v>23.044291414683823</v>
      </c>
      <c r="E543" s="44">
        <f t="array" aca="1" ref="E543" ca="1">INDEX(C526:C550,RANK(D543,D526:D550))</f>
        <v>2</v>
      </c>
      <c r="F543" s="81" t="s">
        <v>393</v>
      </c>
      <c r="K543" s="78" t="str">
        <f ca="1">VLOOKUP(C543,E526:F550,2,0)</f>
        <v>erzielbare</v>
      </c>
    </row>
    <row r="544" spans="3:11" hidden="1" x14ac:dyDescent="0.25">
      <c r="C544" s="75">
        <v>19</v>
      </c>
      <c r="D544" s="76">
        <f ca="1">RAND()*C550</f>
        <v>19.461932986729096</v>
      </c>
      <c r="E544" s="44">
        <f t="array" aca="1" ref="E544" ca="1">INDEX(C526:C550,RANK(D544,D526:D550))</f>
        <v>6</v>
      </c>
      <c r="F544" s="81" t="s">
        <v>394</v>
      </c>
      <c r="K544" s="78" t="str">
        <f ca="1">VLOOKUP(C544,E526:F550,2,0)</f>
        <v>Vermögensteiles</v>
      </c>
    </row>
    <row r="545" spans="3:11" hidden="1" x14ac:dyDescent="0.25">
      <c r="C545" s="75">
        <v>20</v>
      </c>
      <c r="D545" s="76">
        <f ca="1">RAND()*C550</f>
        <v>14.451360419596801</v>
      </c>
      <c r="E545" s="44">
        <f t="array" aca="1" ref="E545" ca="1">INDEX(C526:C550,RANK(D545,D526:D550))</f>
        <v>14</v>
      </c>
      <c r="F545" s="81" t="s">
        <v>395</v>
      </c>
      <c r="K545" s="78" t="str">
        <f ca="1">VLOOKUP(C545,E526:F550,2,0)</f>
        <v>selbst</v>
      </c>
    </row>
    <row r="546" spans="3:11" hidden="1" x14ac:dyDescent="0.25">
      <c r="C546" s="75">
        <v>21</v>
      </c>
      <c r="D546" s="76">
        <f ca="1">RAND()*C550</f>
        <v>17.541493883896329</v>
      </c>
      <c r="E546" s="44">
        <f t="array" aca="1" ref="E546" ca="1">INDEX(C526:C550,RANK(D546,D526:D550))</f>
        <v>9</v>
      </c>
      <c r="F546" s="81" t="s">
        <v>396</v>
      </c>
      <c r="K546" s="78" t="str">
        <f ca="1">VLOOKUP(C546,E526:F550,2,0)</f>
        <v>Erinnerungswert</v>
      </c>
    </row>
    <row r="547" spans="3:11" hidden="1" x14ac:dyDescent="0.25">
      <c r="C547" s="75">
        <v>22</v>
      </c>
      <c r="D547" s="76">
        <f ca="1">RAND()*C550</f>
        <v>16.408498409278554</v>
      </c>
      <c r="E547" s="44">
        <f t="array" aca="1" ref="E547" ca="1">INDEX(C526:C550,RANK(D547,D526:D550))</f>
        <v>12</v>
      </c>
      <c r="F547" s="81" t="s">
        <v>397</v>
      </c>
      <c r="K547" s="78" t="str">
        <f ca="1">VLOOKUP(C547,E526:F550,2,0)</f>
        <v>bAfa</v>
      </c>
    </row>
    <row r="548" spans="3:11" hidden="1" x14ac:dyDescent="0.25">
      <c r="C548" s="75">
        <v>23</v>
      </c>
      <c r="D548" s="76">
        <f ca="1">RAND()*C550</f>
        <v>20.380975839184874</v>
      </c>
      <c r="E548" s="44">
        <f t="array" aca="1" ref="E548" ca="1">INDEX(C526:C550,RANK(D548,D526:D550))</f>
        <v>5</v>
      </c>
      <c r="F548" s="81" t="s">
        <v>398</v>
      </c>
      <c r="K548" s="78" t="str">
        <f ca="1">VLOOKUP(C548,E526:F550,2,0)</f>
        <v>hergestellten</v>
      </c>
    </row>
    <row r="549" spans="3:11" hidden="1" x14ac:dyDescent="0.25">
      <c r="C549" s="75">
        <v>24</v>
      </c>
      <c r="D549" s="76">
        <f ca="1">RAND()*C550</f>
        <v>17.50688240611478</v>
      </c>
      <c r="E549" s="44">
        <f t="array" aca="1" ref="E549" ca="1">INDEX(C526:C550,RANK(D549,D526:D550))</f>
        <v>10</v>
      </c>
      <c r="F549" s="81" t="s">
        <v>399</v>
      </c>
      <c r="K549" s="78" t="str">
        <f ca="1">VLOOKUP(C549,E526:F550,2,0)</f>
        <v>fremd</v>
      </c>
    </row>
    <row r="550" spans="3:11" hidden="1" x14ac:dyDescent="0.25">
      <c r="C550" s="77">
        <v>25</v>
      </c>
      <c r="D550" s="76">
        <f ca="1">RAND()*C550</f>
        <v>12.256376994581553</v>
      </c>
      <c r="E550" s="44">
        <f t="array" aca="1" ref="E550" ca="1">INDEX(C526:C550,RANK(D550,D526:D550))</f>
        <v>17</v>
      </c>
      <c r="F550" s="81" t="s">
        <v>400</v>
      </c>
      <c r="K550" s="78" t="str">
        <f ca="1">VLOOKUP(C550,E526:F550,2,0)</f>
        <v>Inventurliste</v>
      </c>
    </row>
    <row r="552" spans="3:11" ht="15.75" hidden="1" thickBot="1" x14ac:dyDescent="0.3">
      <c r="F552" s="126"/>
      <c r="K552" s="79" t="s">
        <v>405</v>
      </c>
    </row>
    <row r="553" spans="3:11" hidden="1" x14ac:dyDescent="0.25">
      <c r="C553" s="75">
        <v>1</v>
      </c>
      <c r="D553" s="76">
        <f ca="1">RAND()*C577</f>
        <v>5.9477915517197388</v>
      </c>
      <c r="E553" s="44" cm="1">
        <f t="array" aca="1" ref="E553" ca="1">INDEX(C553:C577,RANK(D553,D553:D577))</f>
        <v>15</v>
      </c>
      <c r="F553" s="81" t="str">
        <f>IF($BE$17="","",$BE$17)</f>
        <v>Eigenkapital</v>
      </c>
      <c r="K553" s="78" t="str">
        <f ca="1">VLOOKUP(C553,E553:F577,2,0)</f>
        <v>Gebäude</v>
      </c>
    </row>
    <row r="554" spans="3:11" hidden="1" x14ac:dyDescent="0.25">
      <c r="C554" s="75">
        <v>2</v>
      </c>
      <c r="D554" s="76">
        <f ca="1">RAND()*C577</f>
        <v>18.403330163063806</v>
      </c>
      <c r="E554" s="44" cm="1">
        <f t="array" aca="1" ref="E554" ca="1">INDEX(C553:C577,RANK(D554,D553:D577))</f>
        <v>8</v>
      </c>
      <c r="F554" s="81" t="str">
        <f>IF($BE$18="","",$BE$18)</f>
        <v>Fremdkapital</v>
      </c>
      <c r="K554" s="78" t="str">
        <f ca="1">VLOOKUP(C554,E553:F577,2,0)</f>
        <v>Fremdwährung</v>
      </c>
    </row>
    <row r="555" spans="3:11" hidden="1" x14ac:dyDescent="0.25">
      <c r="C555" s="75">
        <v>3</v>
      </c>
      <c r="D555" s="76">
        <f ca="1">RAND()*C577</f>
        <v>8.8723964568503675</v>
      </c>
      <c r="E555" s="44" cm="1">
        <f t="array" aca="1" ref="E555" ca="1">INDEX(C553:C577,RANK(D555,D553:D577))</f>
        <v>11</v>
      </c>
      <c r="F555" s="81" t="str">
        <f>IF($BE$56="","",$BE$56)</f>
        <v>Anlagevermögen</v>
      </c>
      <c r="K555" s="78" t="str">
        <f ca="1">VLOOKUP(C555,E553:F577,2,0)</f>
        <v>Berufskleidung</v>
      </c>
    </row>
    <row r="556" spans="3:11" hidden="1" x14ac:dyDescent="0.25">
      <c r="C556" s="75">
        <v>4</v>
      </c>
      <c r="D556" s="76">
        <f ca="1">RAND()*C577</f>
        <v>5.181387123792466</v>
      </c>
      <c r="E556" s="44" cm="1">
        <f t="array" aca="1" ref="E556" ca="1">INDEX(C553:C577,RANK(D556,D553:D577))</f>
        <v>17</v>
      </c>
      <c r="F556" s="81" t="str">
        <f>IF($BE$58="","",$BE$58)</f>
        <v>Grund und Boden</v>
      </c>
      <c r="K556" s="78" t="str">
        <f ca="1">VLOOKUP(C556,E553:F577,2,0)</f>
        <v>Umlaufvermögen</v>
      </c>
    </row>
    <row r="557" spans="3:11" hidden="1" x14ac:dyDescent="0.25">
      <c r="C557" s="75">
        <v>5</v>
      </c>
      <c r="D557" s="76">
        <f ca="1">RAND()*C577</f>
        <v>4.3591778334729856</v>
      </c>
      <c r="E557" s="44" cm="1">
        <f t="array" aca="1" ref="E557" ca="1">INDEX(C553:C577,RANK(D557,D553:D577))</f>
        <v>19</v>
      </c>
      <c r="F557" s="81" t="str">
        <f>IF($BE$59="","",$BE$59)</f>
        <v>Maschinen und Geräte</v>
      </c>
      <c r="K557" s="78" t="str">
        <f ca="1">VLOOKUP(C557,E553:F577,2,0)</f>
        <v>Geschäftsausstattung</v>
      </c>
    </row>
    <row r="558" spans="3:11" hidden="1" x14ac:dyDescent="0.25">
      <c r="C558" s="75">
        <v>6</v>
      </c>
      <c r="D558" s="76">
        <f ca="1">RAND()*C577</f>
        <v>24.912571511764376</v>
      </c>
      <c r="E558" s="44" cm="1">
        <f t="array" aca="1" ref="E558" ca="1">INDEX(C553:C577,RANK(D558,D553:D577))</f>
        <v>1</v>
      </c>
      <c r="F558" s="81" t="str">
        <f>IF($BE$60="","",$BE$60)</f>
        <v>Gebäude</v>
      </c>
      <c r="K558" s="78" t="str">
        <f ca="1">VLOOKUP(C558,E553:F577,2,0)</f>
        <v>Anlagebericht</v>
      </c>
    </row>
    <row r="559" spans="3:11" hidden="1" x14ac:dyDescent="0.25">
      <c r="C559" s="75">
        <v>7</v>
      </c>
      <c r="D559" s="76">
        <f ca="1">RAND()*C577</f>
        <v>0.87121036146095565</v>
      </c>
      <c r="E559" s="44" cm="1">
        <f t="array" aca="1" ref="E559" ca="1">INDEX(C553:C577,RANK(D559,D553:D577))</f>
        <v>24</v>
      </c>
      <c r="F559" s="81" t="str">
        <f>IF($BE$61="","",$BE$61)</f>
        <v>EDV-Anlagen</v>
      </c>
      <c r="K559" s="78" t="str">
        <f ca="1">VLOOKUP(C559,E553:F577,2,0)</f>
        <v>Eigentum</v>
      </c>
    </row>
    <row r="560" spans="3:11" hidden="1" x14ac:dyDescent="0.25">
      <c r="C560" s="75">
        <v>8</v>
      </c>
      <c r="D560" s="76">
        <f ca="1">RAND()*C577</f>
        <v>20.426420794477444</v>
      </c>
      <c r="E560" s="44" cm="1">
        <f t="array" aca="1" ref="E560" ca="1">INDEX(C553:C577,RANK(D560,D553:D577))</f>
        <v>5</v>
      </c>
      <c r="F560" s="81" t="str">
        <f>IF($BE$62="","",$BE$62)</f>
        <v>Geschäftsausstattung</v>
      </c>
      <c r="K560" s="78" t="str">
        <f ca="1">VLOOKUP(C560,E553:F577,2,0)</f>
        <v>Fremdkapital</v>
      </c>
    </row>
    <row r="561" spans="3:11" hidden="1" x14ac:dyDescent="0.25">
      <c r="C561" s="75">
        <v>9</v>
      </c>
      <c r="D561" s="76">
        <f ca="1">RAND()*C577</f>
        <v>20.644228751169187</v>
      </c>
      <c r="E561" s="44" cm="1">
        <f t="array" aca="1" ref="E561" ca="1">INDEX(C553:C577,RANK(D561,D553:D577))</f>
        <v>4</v>
      </c>
      <c r="F561" s="81" t="str">
        <f>IF($BE$34="","",$BE$34)</f>
        <v>Umlaufvermögen</v>
      </c>
      <c r="K561" s="78" t="str">
        <f ca="1">VLOOKUP(C561,E553:F577,2,0)</f>
        <v>Privatausstattung</v>
      </c>
    </row>
    <row r="562" spans="3:11" hidden="1" x14ac:dyDescent="0.25">
      <c r="C562" s="75">
        <v>10</v>
      </c>
      <c r="D562" s="76">
        <f ca="1">RAND()*C577</f>
        <v>0.83276294049788313</v>
      </c>
      <c r="E562" s="44" cm="1">
        <f t="array" aca="1" ref="E562" ca="1">INDEX(C553:C577,RANK(D562,D553:D577))</f>
        <v>25</v>
      </c>
      <c r="F562" s="81" t="str">
        <f>IF($BE$36="","",$BE$36)</f>
        <v>Geld</v>
      </c>
      <c r="K562" s="78" t="str">
        <f ca="1">VLOOKUP(C562,E553:F577,2,0)</f>
        <v>Vorträge</v>
      </c>
    </row>
    <row r="563" spans="3:11" hidden="1" x14ac:dyDescent="0.25">
      <c r="C563" s="75">
        <v>11</v>
      </c>
      <c r="D563" s="76">
        <f ca="1">RAND()*C577</f>
        <v>2.1400726536787595</v>
      </c>
      <c r="E563" s="44" cm="1">
        <f t="array" aca="1" ref="E563" ca="1">INDEX(C553:C577,RANK(D563,D553:D577))</f>
        <v>22</v>
      </c>
      <c r="F563" s="81" t="str">
        <f>IF($BE$37="","",$BE$37)</f>
        <v>Vorräte</v>
      </c>
      <c r="K563" s="78" t="str">
        <f ca="1">VLOOKUP(C563,E553:F577,2,0)</f>
        <v>Anlagevermögen</v>
      </c>
    </row>
    <row r="564" spans="3:11" hidden="1" x14ac:dyDescent="0.25">
      <c r="C564" s="75">
        <v>12</v>
      </c>
      <c r="D564" s="76">
        <f ca="1">RAND()*C577</f>
        <v>7.362446188866886</v>
      </c>
      <c r="E564" s="44" cm="1">
        <f t="array" aca="1" ref="E564" ca="1">INDEX(C553:C577,RANK(D564,D553:D577))</f>
        <v>14</v>
      </c>
      <c r="F564" s="81" t="str">
        <f>IF($BE$38="","",$BE$38)</f>
        <v>Waren (Obst, Gemüse, …)</v>
      </c>
      <c r="K564" s="78" t="str">
        <f ca="1">VLOOKUP(C564,E553:F577,2,0)</f>
        <v>Reinigungsmittel</v>
      </c>
    </row>
    <row r="565" spans="3:11" hidden="1" x14ac:dyDescent="0.25">
      <c r="C565" s="75">
        <v>13</v>
      </c>
      <c r="D565" s="76">
        <f ca="1">RAND()*C577</f>
        <v>20.929068281697401</v>
      </c>
      <c r="E565" s="44" cm="1">
        <f t="array" aca="1" ref="E565" ca="1">INDEX(C553:C577,RANK(D565,D553:D577))</f>
        <v>3</v>
      </c>
      <c r="F565" s="81" t="str">
        <f>IF($BE$39="","",$BE$39)</f>
        <v>Berufskleidung</v>
      </c>
      <c r="K565" s="78" t="str">
        <f ca="1">VLOOKUP(C565,E553:F577,2,0)</f>
        <v>Umlaufkapital</v>
      </c>
    </row>
    <row r="566" spans="3:11" hidden="1" x14ac:dyDescent="0.25">
      <c r="C566" s="75">
        <v>14</v>
      </c>
      <c r="D566" s="76">
        <f ca="1">RAND()*C577</f>
        <v>8.6552756220608948</v>
      </c>
      <c r="E566" s="44" cm="1">
        <f t="array" aca="1" ref="E566" ca="1">INDEX(C553:C577,RANK(D566,D553:D577))</f>
        <v>12</v>
      </c>
      <c r="F566" s="81" t="str">
        <f>IF($BE$40="","",$BE$40)</f>
        <v>Reinigungsmittel</v>
      </c>
      <c r="K566" s="78" t="str">
        <f ca="1">VLOOKUP(C566,E553:F577,2,0)</f>
        <v>Waren (Obst, Gemüse, …)</v>
      </c>
    </row>
    <row r="567" spans="3:11" hidden="1" x14ac:dyDescent="0.25">
      <c r="C567" s="75">
        <v>15</v>
      </c>
      <c r="D567" s="76">
        <f ca="1">RAND()*C577</f>
        <v>19.59466211842561</v>
      </c>
      <c r="E567" s="44" cm="1">
        <f t="array" aca="1" ref="E567" ca="1">INDEX(C553:C577,RANK(D567,D553:D577))</f>
        <v>7</v>
      </c>
      <c r="F567" s="81" t="s">
        <v>220</v>
      </c>
      <c r="K567" s="78" t="str">
        <f ca="1">VLOOKUP(C567,E553:F577,2,0)</f>
        <v>Eigenkapital</v>
      </c>
    </row>
    <row r="568" spans="3:11" hidden="1" x14ac:dyDescent="0.25">
      <c r="C568" s="75">
        <v>16</v>
      </c>
      <c r="D568" s="76">
        <f ca="1">RAND()*C577</f>
        <v>24.661233415275362</v>
      </c>
      <c r="E568" s="44" cm="1">
        <f t="array" aca="1" ref="E568" ca="1">INDEX(C553:C577,RANK(D568,D553:D577))</f>
        <v>2</v>
      </c>
      <c r="F568" s="81" t="s">
        <v>221</v>
      </c>
      <c r="K568" s="78" t="str">
        <f ca="1">VLOOKUP(C568,E553:F577,2,0)</f>
        <v>Gegenstände</v>
      </c>
    </row>
    <row r="569" spans="3:11" hidden="1" x14ac:dyDescent="0.25">
      <c r="C569" s="75">
        <v>17</v>
      </c>
      <c r="D569" s="76">
        <f ca="1">RAND()*C577</f>
        <v>20.140979529546509</v>
      </c>
      <c r="E569" s="44" cm="1">
        <f t="array" aca="1" ref="E569" ca="1">INDEX(C553:C577,RANK(D569,D553:D577))</f>
        <v>6</v>
      </c>
      <c r="F569" s="81" t="s">
        <v>222</v>
      </c>
      <c r="K569" s="78" t="str">
        <f ca="1">VLOOKUP(C569,E553:F577,2,0)</f>
        <v>Grund und Boden</v>
      </c>
    </row>
    <row r="570" spans="3:11" hidden="1" x14ac:dyDescent="0.25">
      <c r="C570" s="75">
        <v>18</v>
      </c>
      <c r="D570" s="76">
        <f ca="1">RAND()*C577</f>
        <v>3.7168085336773431</v>
      </c>
      <c r="E570" s="44" cm="1">
        <f t="array" aca="1" ref="E570" ca="1">INDEX(C553:C577,RANK(D570,D553:D577))</f>
        <v>20</v>
      </c>
      <c r="F570" s="81" t="s">
        <v>223</v>
      </c>
      <c r="K570" s="78" t="str">
        <f ca="1">VLOOKUP(C570,E553:F577,2,0)</f>
        <v>Berg und Tal</v>
      </c>
    </row>
    <row r="571" spans="3:11" hidden="1" x14ac:dyDescent="0.25">
      <c r="C571" s="75">
        <v>19</v>
      </c>
      <c r="D571" s="76">
        <f ca="1">RAND()*C577</f>
        <v>4.987630225664061</v>
      </c>
      <c r="E571" s="44" cm="1">
        <f t="array" aca="1" ref="E571" ca="1">INDEX(C553:C577,RANK(D571,D553:D577))</f>
        <v>18</v>
      </c>
      <c r="F571" s="81" t="s">
        <v>224</v>
      </c>
      <c r="K571" s="78" t="str">
        <f ca="1">VLOOKUP(C571,E553:F577,2,0)</f>
        <v>Maschinen und Geräte</v>
      </c>
    </row>
    <row r="572" spans="3:11" hidden="1" x14ac:dyDescent="0.25">
      <c r="C572" s="75">
        <v>20</v>
      </c>
      <c r="D572" s="76">
        <f ca="1">RAND()*C577</f>
        <v>5.2110781513837301</v>
      </c>
      <c r="E572" s="44" cm="1">
        <f t="array" aca="1" ref="E572" ca="1">INDEX(C553:C577,RANK(D572,D553:D577))</f>
        <v>16</v>
      </c>
      <c r="F572" s="81" t="s">
        <v>225</v>
      </c>
      <c r="K572" s="78" t="str">
        <f ca="1">VLOOKUP(C572,E553:F577,2,0)</f>
        <v>Gewinn und Verlust</v>
      </c>
    </row>
    <row r="573" spans="3:11" hidden="1" x14ac:dyDescent="0.25">
      <c r="C573" s="75">
        <v>21</v>
      </c>
      <c r="D573" s="76">
        <f ca="1">RAND()*C577</f>
        <v>2.0548091141372655</v>
      </c>
      <c r="E573" s="44" cm="1">
        <f t="array" aca="1" ref="E573" ca="1">INDEX(C553:C577,RANK(D573,D553:D577))</f>
        <v>23</v>
      </c>
      <c r="F573" s="81" t="s">
        <v>226</v>
      </c>
      <c r="K573" s="78" t="str">
        <f ca="1">VLOOKUP(C573,E553:F577,2,0)</f>
        <v>Privatkleidung</v>
      </c>
    </row>
    <row r="574" spans="3:11" hidden="1" x14ac:dyDescent="0.25">
      <c r="C574" s="75">
        <v>22</v>
      </c>
      <c r="D574" s="76">
        <f ca="1">RAND()*C577</f>
        <v>15.317099106653236</v>
      </c>
      <c r="E574" s="44" cm="1">
        <f t="array" aca="1" ref="E574" ca="1">INDEX(C553:C577,RANK(D574,D553:D577))</f>
        <v>9</v>
      </c>
      <c r="F574" s="81" t="s">
        <v>227</v>
      </c>
      <c r="K574" s="78" t="str">
        <f ca="1">VLOOKUP(C574,E553:F577,2,0)</f>
        <v>Vorräte</v>
      </c>
    </row>
    <row r="575" spans="3:11" hidden="1" x14ac:dyDescent="0.25">
      <c r="C575" s="75">
        <v>23</v>
      </c>
      <c r="D575" s="76">
        <f ca="1">RAND()*C577</f>
        <v>8.1336194947621205</v>
      </c>
      <c r="E575" s="44" cm="1">
        <f t="array" aca="1" ref="E575" ca="1">INDEX(C553:C577,RANK(D575,D553:D577))</f>
        <v>13</v>
      </c>
      <c r="F575" s="81" t="s">
        <v>228</v>
      </c>
      <c r="K575" s="78" t="str">
        <f ca="1">VLOOKUP(C575,E553:F577,2,0)</f>
        <v>PVC-Einlagen</v>
      </c>
    </row>
    <row r="576" spans="3:11" hidden="1" x14ac:dyDescent="0.25">
      <c r="C576" s="75">
        <v>24</v>
      </c>
      <c r="D576" s="76">
        <f ca="1">RAND()*C577</f>
        <v>14.43802165268254</v>
      </c>
      <c r="E576" s="44" cm="1">
        <f t="array" aca="1" ref="E576" ca="1">INDEX(C553:C577,RANK(D576,D553:D577))</f>
        <v>10</v>
      </c>
      <c r="F576" s="81" t="s">
        <v>229</v>
      </c>
      <c r="K576" s="78" t="str">
        <f ca="1">VLOOKUP(C576,E553:F577,2,0)</f>
        <v>EDV-Anlagen</v>
      </c>
    </row>
    <row r="577" spans="3:11" hidden="1" x14ac:dyDescent="0.25">
      <c r="C577" s="77">
        <v>25</v>
      </c>
      <c r="D577" s="76">
        <f ca="1">RAND()*C577</f>
        <v>3.2469087768910803</v>
      </c>
      <c r="E577" s="44" cm="1">
        <f t="array" aca="1" ref="E577" ca="1">INDEX(C553:C577,RANK(D577,D553:D577))</f>
        <v>21</v>
      </c>
      <c r="F577" s="81" t="s">
        <v>230</v>
      </c>
      <c r="K577" s="78" t="str">
        <f ca="1">VLOOKUP(C577,E553:F577,2,0)</f>
        <v>Geld</v>
      </c>
    </row>
    <row r="579" spans="3:11" ht="15.75" hidden="1" thickBot="1" x14ac:dyDescent="0.3">
      <c r="F579" s="126"/>
      <c r="K579" s="79" t="s">
        <v>406</v>
      </c>
    </row>
    <row r="580" spans="3:11" hidden="1" x14ac:dyDescent="0.25">
      <c r="C580" s="75">
        <v>1</v>
      </c>
      <c r="D580" s="76">
        <f ca="1">RAND()*C605</f>
        <v>24.818607394332574</v>
      </c>
      <c r="E580" s="44" cm="1">
        <f t="array" aca="1" ref="E580" ca="1">INDEX(C580:C605,RANK(D580,D580:D605))</f>
        <v>3</v>
      </c>
      <c r="F580" s="81" t="str">
        <f>IF($BE$90="","",$BE$90)</f>
        <v xml:space="preserve">Grund und Boden </v>
      </c>
      <c r="K580" s="78" t="str">
        <f ca="1">VLOOKUP(C580,E580:F605,2,0)</f>
        <v xml:space="preserve">Geld (Bargeld, Guthaben, Schulden) </v>
      </c>
    </row>
    <row r="581" spans="3:11" hidden="1" x14ac:dyDescent="0.25">
      <c r="C581" s="75">
        <v>2</v>
      </c>
      <c r="D581" s="76">
        <f ca="1">RAND()*C605</f>
        <v>25.375099065623562</v>
      </c>
      <c r="E581" s="44" cm="1">
        <f t="array" aca="1" ref="E581" ca="1">INDEX(C580:C605,RANK(D581,D580:D605))</f>
        <v>2</v>
      </c>
      <c r="F581" s="81" t="str">
        <f>IF($BE$91="","",$BE$91)</f>
        <v xml:space="preserve">Gebäude und bauliche Anlagen </v>
      </c>
      <c r="K581" s="78" t="str">
        <f ca="1">VLOOKUP(C581,E580:F605,2,0)</f>
        <v xml:space="preserve">Gebäude und bauliche Anlagen </v>
      </c>
    </row>
    <row r="582" spans="3:11" hidden="1" x14ac:dyDescent="0.25">
      <c r="C582" s="75">
        <v>3</v>
      </c>
      <c r="D582" s="76">
        <f ca="1">RAND()*C605</f>
        <v>11.368017678567869</v>
      </c>
      <c r="E582" s="44" cm="1">
        <f t="array" aca="1" ref="E582" ca="1">INDEX(C580:C605,RANK(D582,D580:D605))</f>
        <v>14</v>
      </c>
      <c r="F582" s="81" t="str">
        <f>IF($BE$92="","",$BE$92)</f>
        <v xml:space="preserve">Maschinen und Geräte </v>
      </c>
      <c r="K582" s="78" t="str">
        <f ca="1">VLOOKUP(C582,E580:F605,2,0)</f>
        <v xml:space="preserve">Grund und Boden </v>
      </c>
    </row>
    <row r="583" spans="3:11" hidden="1" x14ac:dyDescent="0.25">
      <c r="C583" s="75">
        <v>4</v>
      </c>
      <c r="D583" s="76">
        <f ca="1">RAND()*C605</f>
        <v>2.3716895064744024</v>
      </c>
      <c r="E583" s="44" cm="1">
        <f t="array" aca="1" ref="E583" ca="1">INDEX(C580:C605,RANK(D583,D580:D605))</f>
        <v>23</v>
      </c>
      <c r="F583" s="81" t="str">
        <f>IF($BE$93="","",$BE$93)</f>
        <v>Grundverbesserungen</v>
      </c>
      <c r="K583" s="78" t="str">
        <f ca="1">VLOOKUP(C583,E580:F605,2,0)</f>
        <v>Gewerbe und rechtliche Belange</v>
      </c>
    </row>
    <row r="584" spans="3:11" hidden="1" x14ac:dyDescent="0.25">
      <c r="C584" s="75">
        <v>5</v>
      </c>
      <c r="D584" s="76">
        <f ca="1">RAND()*C605</f>
        <v>6.1338922662365789</v>
      </c>
      <c r="E584" s="44" cm="1">
        <f t="array" aca="1" ref="E584" ca="1">INDEX(C580:C605,RANK(D584,D580:D605))</f>
        <v>19</v>
      </c>
      <c r="F584" s="81" t="str">
        <f>IF($BE$94="","",$BE$94)</f>
        <v xml:space="preserve">Vieh (Zuchtvieh) </v>
      </c>
      <c r="K584" s="78" t="str">
        <f ca="1">VLOOKUP(C584,E580:F605,2,0)</f>
        <v xml:space="preserve">einjährige Pflanzenbestände </v>
      </c>
    </row>
    <row r="585" spans="3:11" hidden="1" x14ac:dyDescent="0.25">
      <c r="C585" s="75">
        <v>6</v>
      </c>
      <c r="D585" s="76">
        <f ca="1">RAND()*C605</f>
        <v>1.9712119354699045</v>
      </c>
      <c r="E585" s="44" cm="1">
        <f t="array" aca="1" ref="E585" ca="1">INDEX(C580:C605,RANK(D585,D580:D605))</f>
        <v>24</v>
      </c>
      <c r="F585" s="81" t="str">
        <f>IF($BE$95="","",$BE$95)</f>
        <v xml:space="preserve">Mehrjährige Pflanzenbestände  </v>
      </c>
      <c r="K585" s="78" t="str">
        <f ca="1">VLOOKUP(C585,E580:F605,2,0)</f>
        <v>Mehrjährige Mietverträge</v>
      </c>
    </row>
    <row r="586" spans="3:11" hidden="1" x14ac:dyDescent="0.25">
      <c r="C586" s="75">
        <v>7</v>
      </c>
      <c r="D586" s="76">
        <f ca="1">RAND()*C605</f>
        <v>1.4185866038190185</v>
      </c>
      <c r="E586" s="44" cm="1">
        <f t="array" aca="1" ref="E586" ca="1">INDEX(C580:C605,RANK(D586,D580:D605))</f>
        <v>25</v>
      </c>
      <c r="F586" s="81" t="str">
        <f>IF($BE$96="","",$BE$96)</f>
        <v xml:space="preserve">Dauerkulturen </v>
      </c>
      <c r="K586" s="78" t="str">
        <f ca="1">VLOOKUP(C586,E580:F605,2,0)</f>
        <v>Wald (für Gartenbaubetriebe)</v>
      </c>
    </row>
    <row r="587" spans="3:11" hidden="1" x14ac:dyDescent="0.25">
      <c r="C587" s="75">
        <v>8</v>
      </c>
      <c r="D587" s="76">
        <f ca="1">RAND()*C605</f>
        <v>11.04002377320324</v>
      </c>
      <c r="E587" s="44" cm="1">
        <f t="array" aca="1" ref="E587" ca="1">INDEX(C580:C605,RANK(D587,D580:D605))</f>
        <v>15</v>
      </c>
      <c r="F587" s="81" t="str">
        <f>IF($BE$97="","",$BE$97)</f>
        <v>Wald (für Forstbetriebe)</v>
      </c>
      <c r="K587" s="78" t="str">
        <f ca="1">VLOOKUP(C587,E580:F605,2,0)</f>
        <v>zugeladene Gewichte</v>
      </c>
    </row>
    <row r="588" spans="3:11" hidden="1" x14ac:dyDescent="0.25">
      <c r="C588" s="75">
        <v>9</v>
      </c>
      <c r="D588" s="76">
        <f ca="1">RAND()*C605</f>
        <v>25.83803031373651</v>
      </c>
      <c r="E588" s="44" cm="1">
        <f t="array" aca="1" ref="E588" ca="1">INDEX(C580:C605,RANK(D588,D580:D605))</f>
        <v>1</v>
      </c>
      <c r="F588" s="81" t="str">
        <f>IF($BF$90="","",$BF$90)</f>
        <v xml:space="preserve">Geld (Bargeld, Guthaben, Schulden) </v>
      </c>
      <c r="K588" s="78" t="str">
        <f ca="1">VLOOKUP(C588,E580:F605,2,0)</f>
        <v>Berg und Tal</v>
      </c>
    </row>
    <row r="589" spans="3:11" hidden="1" x14ac:dyDescent="0.25">
      <c r="C589" s="75">
        <v>10</v>
      </c>
      <c r="D589" s="76">
        <f ca="1">RAND()*C605</f>
        <v>3.9893883950960021</v>
      </c>
      <c r="E589" s="44" cm="1">
        <f t="array" aca="1" ref="E589" ca="1">INDEX(C580:C605,RANK(D589,D580:D605))</f>
        <v>21</v>
      </c>
      <c r="F589" s="81" t="str">
        <f>IF($BF$91="","",$BF$91)</f>
        <v xml:space="preserve">selbsterzeugte Vorräte </v>
      </c>
      <c r="K589" s="78" t="str">
        <f ca="1">VLOOKUP(C589,E580:F605,2,0)</f>
        <v>einjährige Mietverhältnisse</v>
      </c>
    </row>
    <row r="590" spans="3:11" hidden="1" x14ac:dyDescent="0.25">
      <c r="C590" s="75">
        <v>11</v>
      </c>
      <c r="D590" s="76">
        <f ca="1">RAND()*C605</f>
        <v>2.959974175971527</v>
      </c>
      <c r="E590" s="44" cm="1">
        <f t="array" aca="1" ref="E590" ca="1">INDEX(C580:C605,RANK(D590,D580:D605))</f>
        <v>22</v>
      </c>
      <c r="F590" s="81" t="str">
        <f>IF($BF$92="","",$BF$92)</f>
        <v xml:space="preserve">zugekaufte Vorräte </v>
      </c>
      <c r="K590" s="78" t="str">
        <f ca="1">VLOOKUP(C590,E580:F605,2,0)</f>
        <v>Sport (Leistungssport)</v>
      </c>
    </row>
    <row r="591" spans="3:11" hidden="1" x14ac:dyDescent="0.25">
      <c r="C591" s="75">
        <v>12</v>
      </c>
      <c r="D591" s="76">
        <f ca="1">RAND()*C605</f>
        <v>24.089071899233407</v>
      </c>
      <c r="E591" s="44" cm="1">
        <f t="array" aca="1" ref="E591" ca="1">INDEX(C580:C605,RANK(D591,D580:D605))</f>
        <v>5</v>
      </c>
      <c r="F591" s="81" t="str">
        <f>IF($BF$93="","",$BF$93)</f>
        <v xml:space="preserve">einjährige Pflanzenbestände </v>
      </c>
      <c r="K591" s="78" t="str">
        <f ca="1">VLOOKUP(C591,E580:F605,2,0)</f>
        <v>selbstgemähte Wiesen</v>
      </c>
    </row>
    <row r="592" spans="3:11" hidden="1" x14ac:dyDescent="0.25">
      <c r="C592" s="75">
        <v>13</v>
      </c>
      <c r="D592" s="76">
        <f ca="1">RAND()*C605</f>
        <v>11.425082343450267</v>
      </c>
      <c r="E592" s="44" cm="1">
        <f t="array" aca="1" ref="E592" ca="1">INDEX(C580:C605,RANK(D592,D580:D605))</f>
        <v>13</v>
      </c>
      <c r="F592" s="81" t="str">
        <f>IF($BF$94="","",$BF$94)</f>
        <v>Vieh (Mastvieh)</v>
      </c>
      <c r="K592" s="78" t="str">
        <f ca="1">VLOOKUP(C592,E580:F605,2,0)</f>
        <v>Vieh (Mastvieh)</v>
      </c>
    </row>
    <row r="593" spans="3:53" hidden="1" x14ac:dyDescent="0.25">
      <c r="C593" s="75">
        <v>14</v>
      </c>
      <c r="D593" s="76">
        <f ca="1">RAND()*C605</f>
        <v>17.491306435355824</v>
      </c>
      <c r="E593" s="44" cm="1">
        <f t="array" aca="1" ref="E593" ca="1">INDEX(C580:C605,RANK(D593,D580:D605))</f>
        <v>9</v>
      </c>
      <c r="F593" s="81" t="s">
        <v>224</v>
      </c>
      <c r="K593" s="78" t="str">
        <f ca="1">VLOOKUP(C593,E580:F605,2,0)</f>
        <v xml:space="preserve">Maschinen und Geräte </v>
      </c>
    </row>
    <row r="594" spans="3:53" hidden="1" x14ac:dyDescent="0.25">
      <c r="C594" s="75">
        <v>15</v>
      </c>
      <c r="D594" s="76">
        <f ca="1">RAND()*C605</f>
        <v>24.816133113028226</v>
      </c>
      <c r="E594" s="44" cm="1">
        <f t="array" aca="1" ref="E594" ca="1">INDEX(C580:C605,RANK(D594,D580:D605))</f>
        <v>4</v>
      </c>
      <c r="F594" s="81" t="s">
        <v>231</v>
      </c>
      <c r="K594" s="78" t="str">
        <f ca="1">VLOOKUP(C594,E580:F605,2,0)</f>
        <v>Wald (für Forstbetriebe)</v>
      </c>
    </row>
    <row r="595" spans="3:53" hidden="1" x14ac:dyDescent="0.25">
      <c r="C595" s="75">
        <v>16</v>
      </c>
      <c r="D595" s="76">
        <f ca="1">RAND()*C605</f>
        <v>0.57216590080192975</v>
      </c>
      <c r="E595" s="44" cm="1">
        <f t="array" aca="1" ref="E595" ca="1">INDEX(C580:C605,RANK(D595,D580:D605))</f>
        <v>26</v>
      </c>
      <c r="F595" s="81" t="s">
        <v>232</v>
      </c>
      <c r="K595" s="78" t="str">
        <f ca="1">VLOOKUP(C595,E580:F605,2,0)</f>
        <v>Grundverkehr</v>
      </c>
    </row>
    <row r="596" spans="3:53" hidden="1" x14ac:dyDescent="0.25">
      <c r="C596" s="75">
        <v>17</v>
      </c>
      <c r="D596" s="76">
        <f ca="1">RAND()*C605</f>
        <v>10.45662643741634</v>
      </c>
      <c r="E596" s="44" cm="1">
        <f t="array" aca="1" ref="E596" ca="1">INDEX(C580:C605,RANK(D596,D580:D605))</f>
        <v>16</v>
      </c>
      <c r="F596" s="81" t="s">
        <v>233</v>
      </c>
      <c r="K596" s="78" t="str">
        <f ca="1">VLOOKUP(C596,E580:F605,2,0)</f>
        <v>Kapital (Barkapital, Bankkapital, Wechsel)</v>
      </c>
    </row>
    <row r="597" spans="3:53" hidden="1" x14ac:dyDescent="0.25">
      <c r="C597" s="75">
        <v>18</v>
      </c>
      <c r="D597" s="76">
        <f ca="1">RAND()*C605</f>
        <v>7.0860059447905819</v>
      </c>
      <c r="E597" s="44" cm="1">
        <f t="array" aca="1" ref="E597" ca="1">INDEX(C580:C605,RANK(D597,D580:D605))</f>
        <v>18</v>
      </c>
      <c r="F597" s="81" t="s">
        <v>236</v>
      </c>
      <c r="K597" s="78" t="str">
        <f ca="1">VLOOKUP(C597,E580:F605,2,0)</f>
        <v>Sport (Ausdauersport)</v>
      </c>
    </row>
    <row r="598" spans="3:53" hidden="1" x14ac:dyDescent="0.25">
      <c r="C598" s="75">
        <v>19</v>
      </c>
      <c r="D598" s="76">
        <f ca="1">RAND()*C605</f>
        <v>21.986004892223004</v>
      </c>
      <c r="E598" s="44" cm="1">
        <f t="array" aca="1" ref="E598" ca="1">INDEX(C580:C605,RANK(D598,D580:D605))</f>
        <v>6</v>
      </c>
      <c r="F598" s="81" t="s">
        <v>235</v>
      </c>
      <c r="K598" s="78" t="str">
        <f ca="1">VLOOKUP(C598,E580:F605,2,0)</f>
        <v xml:space="preserve">Vieh (Zuchtvieh) </v>
      </c>
    </row>
    <row r="599" spans="3:53" hidden="1" x14ac:dyDescent="0.25">
      <c r="C599" s="75">
        <v>20</v>
      </c>
      <c r="D599" s="76">
        <f ca="1">RAND()*C605</f>
        <v>5.0797366669763324</v>
      </c>
      <c r="E599" s="44" cm="1">
        <f t="array" aca="1" ref="E599" ca="1">INDEX(C580:C605,RANK(D599,D580:D605))</f>
        <v>20</v>
      </c>
      <c r="F599" s="81" t="s">
        <v>237</v>
      </c>
      <c r="K599" s="78" t="str">
        <f ca="1">VLOOKUP(C599,E580:F605,2,0)</f>
        <v>Dauerparker</v>
      </c>
    </row>
    <row r="600" spans="3:53" hidden="1" x14ac:dyDescent="0.25">
      <c r="C600" s="75">
        <v>21</v>
      </c>
      <c r="D600" s="76">
        <f ca="1">RAND()*C605</f>
        <v>18.607466318030745</v>
      </c>
      <c r="E600" s="44" cm="1">
        <f t="array" aca="1" ref="E600" ca="1">INDEX(C580:C605,RANK(D600,D580:D605))</f>
        <v>7</v>
      </c>
      <c r="F600" s="81" t="s">
        <v>238</v>
      </c>
      <c r="K600" s="78" t="str">
        <f ca="1">VLOOKUP(C600,E580:F605,2,0)</f>
        <v xml:space="preserve">selbsterzeugte Vorräte </v>
      </c>
    </row>
    <row r="601" spans="3:53" hidden="1" x14ac:dyDescent="0.25">
      <c r="C601" s="75">
        <v>22</v>
      </c>
      <c r="D601" s="76">
        <f ca="1">RAND()*C605</f>
        <v>7.8789217736346799</v>
      </c>
      <c r="E601" s="44" cm="1">
        <f t="array" aca="1" ref="E601" ca="1">INDEX(C580:C605,RANK(D601,D580:D605))</f>
        <v>17</v>
      </c>
      <c r="F601" s="81" t="s">
        <v>256</v>
      </c>
      <c r="K601" s="78" t="str">
        <f ca="1">VLOOKUP(C601,E580:F605,2,0)</f>
        <v xml:space="preserve">zugekaufte Vorräte </v>
      </c>
    </row>
    <row r="602" spans="3:53" hidden="1" x14ac:dyDescent="0.25">
      <c r="C602" s="75">
        <v>23</v>
      </c>
      <c r="D602" s="76">
        <f ca="1">RAND()*C605</f>
        <v>12.887702916163072</v>
      </c>
      <c r="E602" s="44" cm="1">
        <f t="array" aca="1" ref="E602" ca="1">INDEX(C580:C605,RANK(D602,D580:D605))</f>
        <v>12</v>
      </c>
      <c r="F602" s="81" t="s">
        <v>239</v>
      </c>
      <c r="K602" s="78" t="str">
        <f ca="1">VLOOKUP(C602,E580:F605,2,0)</f>
        <v>Grundverbesserungen</v>
      </c>
    </row>
    <row r="603" spans="3:53" hidden="1" x14ac:dyDescent="0.25">
      <c r="C603" s="75">
        <v>24</v>
      </c>
      <c r="D603" s="76">
        <f ca="1">RAND()*C605</f>
        <v>17.564301779669179</v>
      </c>
      <c r="E603" s="44" cm="1">
        <f t="array" aca="1" ref="E603" ca="1">INDEX(C580:C605,RANK(D603,D580:D605))</f>
        <v>8</v>
      </c>
      <c r="F603" s="81" t="s">
        <v>240</v>
      </c>
      <c r="K603" s="78" t="str">
        <f ca="1">VLOOKUP(C603,E580:F605,2,0)</f>
        <v xml:space="preserve">Mehrjährige Pflanzenbestände  </v>
      </c>
    </row>
    <row r="604" spans="3:53" hidden="1" x14ac:dyDescent="0.25">
      <c r="C604" s="75">
        <v>25</v>
      </c>
      <c r="D604" s="76">
        <f ca="1">RAND()*C605</f>
        <v>15.289829299070952</v>
      </c>
      <c r="E604" s="44" cm="1">
        <f t="array" aca="1" ref="E604" ca="1">INDEX(C580:C605,RANK(D604,D580:D605))</f>
        <v>10</v>
      </c>
      <c r="F604" s="81" t="s">
        <v>241</v>
      </c>
      <c r="K604" s="78" t="str">
        <f ca="1">VLOOKUP(C604,E580:F605,2,0)</f>
        <v xml:space="preserve">Dauerkulturen </v>
      </c>
    </row>
    <row r="605" spans="3:53" hidden="1" x14ac:dyDescent="0.25">
      <c r="C605" s="77">
        <v>26</v>
      </c>
      <c r="D605" s="76">
        <f ca="1">RAND()*C605</f>
        <v>13.717830652297815</v>
      </c>
      <c r="E605" s="44" cm="1">
        <f t="array" aca="1" ref="E605" ca="1">INDEX(C580:C605,RANK(D605,D580:D605))</f>
        <v>11</v>
      </c>
      <c r="F605" s="81" t="s">
        <v>234</v>
      </c>
      <c r="K605" s="78" t="str">
        <f ca="1">VLOOKUP(C605,E580:F605,2,0)</f>
        <v>Mieten und Pacht</v>
      </c>
    </row>
    <row r="606" spans="3:53" hidden="1" x14ac:dyDescent="0.25">
      <c r="F606" s="31" t="str">
        <f>IF($BE$68="","",$BE$68)</f>
        <v/>
      </c>
    </row>
    <row r="607" spans="3:53" ht="15.75" hidden="1" thickBot="1" x14ac:dyDescent="0.3">
      <c r="F607" s="126"/>
      <c r="K607" s="79" t="s">
        <v>407</v>
      </c>
      <c r="T607" s="43"/>
      <c r="U607" s="43"/>
      <c r="Z607" s="82" t="s">
        <v>262</v>
      </c>
      <c r="AU607" s="43"/>
      <c r="AV607" s="43"/>
      <c r="BA607" s="82" t="s">
        <v>263</v>
      </c>
    </row>
    <row r="608" spans="3:53" hidden="1" x14ac:dyDescent="0.25">
      <c r="C608" s="75">
        <v>1</v>
      </c>
      <c r="D608" s="76">
        <f ca="1">RAND()*C631</f>
        <v>5.5093584645948575</v>
      </c>
      <c r="E608" s="44" cm="1">
        <f t="array" aca="1" ref="E608" ca="1">INDEX(C608:C631,RANK(D608,D608:D631))</f>
        <v>22</v>
      </c>
      <c r="F608" s="81" t="str">
        <f ca="1">VLOOKUP(R608,T608:U639,2,0)</f>
        <v>Kühlzelle</v>
      </c>
      <c r="K608" s="78" t="str">
        <f ca="1">VLOOKUP(C608,E608:F631,2,0)</f>
        <v>Bargeld</v>
      </c>
      <c r="R608" s="75">
        <v>1</v>
      </c>
      <c r="S608" s="76">
        <f ca="1">RAND()*R639</f>
        <v>5.8290284898190876</v>
      </c>
      <c r="T608" s="44" cm="1">
        <f t="array" aca="1" ref="T608" ca="1">INDEX(R608:R639,RANK(S608,S608:S639))</f>
        <v>27</v>
      </c>
      <c r="U608" s="81" t="s">
        <v>274</v>
      </c>
      <c r="Z608" s="78" t="str">
        <f ca="1">VLOOKUP(R608,T608:U639,2,0)</f>
        <v>Kühlzelle</v>
      </c>
      <c r="AS608" s="75">
        <v>1</v>
      </c>
      <c r="AT608" s="76">
        <f ca="1">RAND()*AS639</f>
        <v>28.592081806718934</v>
      </c>
      <c r="AU608" s="44" cm="1">
        <f t="array" aca="1" ref="AU608" ca="1">INDEX(AS608:AS639,RANK(AT608,AT608:AT639))</f>
        <v>4</v>
      </c>
      <c r="AV608" s="81" t="s">
        <v>140</v>
      </c>
      <c r="BA608" s="78" t="str">
        <f ca="1">VLOOKUP(AS608,AU608:AV639,2,0)</f>
        <v>Apfelsaft</v>
      </c>
    </row>
    <row r="609" spans="3:53" hidden="1" x14ac:dyDescent="0.25">
      <c r="C609" s="75">
        <v>2</v>
      </c>
      <c r="D609" s="76">
        <f ca="1">RAND()*C631</f>
        <v>20.610801192565752</v>
      </c>
      <c r="E609" s="44" cm="1">
        <f t="array" aca="1" ref="E609" ca="1">INDEX(C608:C631,RANK(D609,D608:D631))</f>
        <v>4</v>
      </c>
      <c r="F609" s="81" t="str">
        <f ca="1">VLOOKUP(R609,T608:U639,2,0)</f>
        <v>Traktor</v>
      </c>
      <c r="K609" s="78" t="str">
        <f ca="1">VLOOKUP(C609,E608:F631,2,0)</f>
        <v>Heizmaterial</v>
      </c>
      <c r="R609" s="75">
        <v>2</v>
      </c>
      <c r="S609" s="76">
        <f ca="1">RAND()*R639</f>
        <v>10.555181947054169</v>
      </c>
      <c r="T609" s="44" cm="1">
        <f t="array" aca="1" ref="T609" ca="1">INDEX(R608:R639,RANK(S609,S608:S639))</f>
        <v>24</v>
      </c>
      <c r="U609" s="81" t="s">
        <v>273</v>
      </c>
      <c r="Z609" s="78" t="str">
        <f ca="1">VLOOKUP(R609,T608:U639,2,0)</f>
        <v>Traktor</v>
      </c>
      <c r="AS609" s="75">
        <v>2</v>
      </c>
      <c r="AT609" s="76">
        <f ca="1">RAND()*AS639</f>
        <v>8.2388999638068015</v>
      </c>
      <c r="AU609" s="44" cm="1">
        <f t="array" aca="1" ref="AU609" ca="1">INDEX(AS608:AS639,RANK(AT609,AT608:AT639))</f>
        <v>22</v>
      </c>
      <c r="AV609" s="81" t="s">
        <v>279</v>
      </c>
      <c r="BA609" s="78" t="str">
        <f ca="1">VLOOKUP(AS609,AU608:AV639,2,0)</f>
        <v>Masthühner</v>
      </c>
    </row>
    <row r="610" spans="3:53" hidden="1" x14ac:dyDescent="0.25">
      <c r="C610" s="75">
        <v>3</v>
      </c>
      <c r="D610" s="76">
        <f ca="1">RAND()*C631</f>
        <v>8.4359688865892899</v>
      </c>
      <c r="E610" s="44" cm="1">
        <f t="array" aca="1" ref="E610" ca="1">INDEX(C608:C631,RANK(D610,D608:D631))</f>
        <v>19</v>
      </c>
      <c r="F610" s="81" t="str">
        <f ca="1">VLOOKUP(R610,T608:U639,2,0)</f>
        <v>Güllefass</v>
      </c>
      <c r="K610" s="78" t="str">
        <f ca="1">VLOOKUP(C610,E608:F631,2,0)</f>
        <v>Schnapsbrennerei</v>
      </c>
      <c r="R610" s="75">
        <v>3</v>
      </c>
      <c r="S610" s="76">
        <f ca="1">RAND()*R639</f>
        <v>30.03208953334865</v>
      </c>
      <c r="T610" s="44" cm="1">
        <f t="array" aca="1" ref="T610" ca="1">INDEX(R608:R639,RANK(S610,S608:S639))</f>
        <v>3</v>
      </c>
      <c r="U610" s="81" t="s">
        <v>248</v>
      </c>
      <c r="Z610" s="78" t="str">
        <f ca="1">VLOOKUP(R610,T608:U639,2,0)</f>
        <v>Güllefass</v>
      </c>
      <c r="AS610" s="75">
        <v>3</v>
      </c>
      <c r="AT610" s="76">
        <f ca="1">RAND()*AS639</f>
        <v>13.816292282117146</v>
      </c>
      <c r="AU610" s="44" cm="1">
        <f t="array" aca="1" ref="AU610" ca="1">INDEX(AS608:AS639,RANK(AT610,AT608:AT639))</f>
        <v>18</v>
      </c>
      <c r="AV610" s="81" t="s">
        <v>280</v>
      </c>
      <c r="BA610" s="78" t="str">
        <f ca="1">VLOOKUP(AS610,AU608:AV639,2,0)</f>
        <v>Jogurt</v>
      </c>
    </row>
    <row r="611" spans="3:53" hidden="1" x14ac:dyDescent="0.25">
      <c r="C611" s="75">
        <v>4</v>
      </c>
      <c r="D611" s="76">
        <f ca="1">RAND()*C631</f>
        <v>14.831746177203033</v>
      </c>
      <c r="E611" s="44" cm="1">
        <f t="array" aca="1" ref="E611" ca="1">INDEX(C608:C631,RANK(D611,D608:D631))</f>
        <v>12</v>
      </c>
      <c r="F611" s="81" t="str">
        <f ca="1">VLOOKUP(R611,T608:U639,2,0)</f>
        <v>Mähmaschine</v>
      </c>
      <c r="K611" s="78" t="str">
        <f ca="1">VLOOKUP(C611,E608:F631,2,0)</f>
        <v>Traktor</v>
      </c>
      <c r="R611" s="75">
        <v>4</v>
      </c>
      <c r="S611" s="76">
        <f ca="1">RAND()*R639</f>
        <v>20.236423872626663</v>
      </c>
      <c r="T611" s="44" cm="1">
        <f t="array" aca="1" ref="T611" ca="1">INDEX(R608:R639,RANK(S611,S608:S639))</f>
        <v>15</v>
      </c>
      <c r="U611" s="81" t="s">
        <v>245</v>
      </c>
      <c r="Z611" s="78" t="str">
        <f ca="1">VLOOKUP(R611,T608:U639,2,0)</f>
        <v>Mähmaschine</v>
      </c>
      <c r="AS611" s="75">
        <v>4</v>
      </c>
      <c r="AT611" s="76">
        <f ca="1">RAND()*AS639</f>
        <v>0.71623837668257906</v>
      </c>
      <c r="AU611" s="44" cm="1">
        <f t="array" aca="1" ref="AU611" ca="1">INDEX(AS608:AS639,RANK(AT611,AT608:AT639))</f>
        <v>31</v>
      </c>
      <c r="AV611" s="81" t="s">
        <v>281</v>
      </c>
      <c r="BA611" s="78" t="str">
        <f ca="1">VLOOKUP(AS611,AU608:AV639,2,0)</f>
        <v>Bargeld</v>
      </c>
    </row>
    <row r="612" spans="3:53" hidden="1" x14ac:dyDescent="0.25">
      <c r="C612" s="75">
        <v>5</v>
      </c>
      <c r="D612" s="76">
        <f ca="1">RAND()*C631</f>
        <v>20.532235393561258</v>
      </c>
      <c r="E612" s="44" cm="1">
        <f t="array" aca="1" ref="E612" ca="1">INDEX(C608:C631,RANK(D612,D608:D631))</f>
        <v>5</v>
      </c>
      <c r="F612" s="81" t="str">
        <f ca="1">VLOOKUP(R612,T608:U639,2,0)</f>
        <v>Mähtrac</v>
      </c>
      <c r="K612" s="78" t="str">
        <f ca="1">VLOOKUP(C612,E608:F631,2,0)</f>
        <v>Mähtrac</v>
      </c>
      <c r="R612" s="75">
        <v>5</v>
      </c>
      <c r="S612" s="76">
        <f ca="1">RAND()*R639</f>
        <v>15.490453455113439</v>
      </c>
      <c r="T612" s="44" cm="1">
        <f t="array" aca="1" ref="T612" ca="1">INDEX(R608:R639,RANK(S612,S608:S639))</f>
        <v>20</v>
      </c>
      <c r="U612" s="81" t="s">
        <v>265</v>
      </c>
      <c r="Z612" s="78" t="str">
        <f ca="1">VLOOKUP(R612,T608:U639,2,0)</f>
        <v>Mähtrac</v>
      </c>
      <c r="AS612" s="75">
        <v>5</v>
      </c>
      <c r="AT612" s="76">
        <f ca="1">RAND()*AS639</f>
        <v>0.35353698580722437</v>
      </c>
      <c r="AU612" s="44" cm="1">
        <f t="array" aca="1" ref="AU612" ca="1">INDEX(AS608:AS639,RANK(AT612,AT608:AT639))</f>
        <v>32</v>
      </c>
      <c r="AV612" s="81" t="s">
        <v>282</v>
      </c>
      <c r="BA612" s="78" t="str">
        <f ca="1">VLOOKUP(AS612,AU608:AV639,2,0)</f>
        <v>Milch</v>
      </c>
    </row>
    <row r="613" spans="3:53" hidden="1" x14ac:dyDescent="0.25">
      <c r="C613" s="75">
        <v>6</v>
      </c>
      <c r="D613" s="76">
        <f ca="1">RAND()*C631</f>
        <v>5.7236222886764017</v>
      </c>
      <c r="E613" s="44" cm="1">
        <f t="array" aca="1" ref="E613" ca="1">INDEX(C608:C631,RANK(D613,D608:D631))</f>
        <v>21</v>
      </c>
      <c r="F613" s="81" t="str">
        <f ca="1">VLOOKUP(R613,T608:U639,2,0)</f>
        <v>Lagerräume</v>
      </c>
      <c r="K613" s="78" t="str">
        <f ca="1">VLOOKUP(C613,E608:F631,2,0)</f>
        <v>Masthühner</v>
      </c>
      <c r="R613" s="75">
        <v>6</v>
      </c>
      <c r="S613" s="76">
        <f ca="1">RAND()*R639</f>
        <v>18.578860298792538</v>
      </c>
      <c r="T613" s="44" cm="1">
        <f t="array" aca="1" ref="T613" ca="1">INDEX(R608:R639,RANK(S613,S608:S639))</f>
        <v>16</v>
      </c>
      <c r="U613" s="81" t="s">
        <v>268</v>
      </c>
      <c r="Z613" s="78" t="str">
        <f ca="1">VLOOKUP(R613,T608:U639,2,0)</f>
        <v>Lagerräume</v>
      </c>
      <c r="AS613" s="75">
        <v>6</v>
      </c>
      <c r="AT613" s="76">
        <f ca="1">RAND()*AS639</f>
        <v>3.0783714975520731</v>
      </c>
      <c r="AU613" s="44" cm="1">
        <f t="array" aca="1" ref="AU613" ca="1">INDEX(AS608:AS639,RANK(AT613,AT608:AT639))</f>
        <v>28</v>
      </c>
      <c r="AV613" s="81" t="s">
        <v>283</v>
      </c>
      <c r="BA613" s="78" t="str">
        <f ca="1">VLOOKUP(AS613,AU608:AV639,2,0)</f>
        <v>Mastschweine</v>
      </c>
    </row>
    <row r="614" spans="3:53" hidden="1" x14ac:dyDescent="0.25">
      <c r="C614" s="75">
        <v>7</v>
      </c>
      <c r="D614" s="76">
        <f ca="1">RAND()*C631</f>
        <v>21.547811818315324</v>
      </c>
      <c r="E614" s="44" cm="1">
        <f t="array" aca="1" ref="E614" ca="1">INDEX(C608:C631,RANK(D614,D608:D631))</f>
        <v>3</v>
      </c>
      <c r="F614" s="81" t="str">
        <f ca="1">VLOOKUP(R614,T608:U639,2,0)</f>
        <v>Schnapsbrennerei</v>
      </c>
      <c r="K614" s="78" t="str">
        <f ca="1">VLOOKUP(C614,E608:F631,2,0)</f>
        <v>Milch</v>
      </c>
      <c r="R614" s="75">
        <v>7</v>
      </c>
      <c r="S614" s="76">
        <f ca="1">RAND()*R639</f>
        <v>26.30408629301154</v>
      </c>
      <c r="T614" s="44" cm="1">
        <f t="array" aca="1" ref="T614" ca="1">INDEX(R608:R639,RANK(S614,S608:S639))</f>
        <v>9</v>
      </c>
      <c r="U614" s="81" t="s">
        <v>264</v>
      </c>
      <c r="Z614" s="78" t="str">
        <f ca="1">VLOOKUP(R614,T608:U639,2,0)</f>
        <v>Schnapsbrennerei</v>
      </c>
      <c r="AS614" s="75">
        <v>7</v>
      </c>
      <c r="AT614" s="76">
        <f ca="1">RAND()*AS639</f>
        <v>8.3419654515897506</v>
      </c>
      <c r="AU614" s="44" cm="1">
        <f t="array" aca="1" ref="AU614" ca="1">INDEX(AS608:AS639,RANK(AT614,AT608:AT639))</f>
        <v>21</v>
      </c>
      <c r="AV614" s="81" t="s">
        <v>284</v>
      </c>
      <c r="BA614" s="78" t="str">
        <f ca="1">VLOOKUP(AS614,AU608:AV639,2,0)</f>
        <v>Heizmaterial</v>
      </c>
    </row>
    <row r="615" spans="3:53" hidden="1" x14ac:dyDescent="0.25">
      <c r="C615" s="75">
        <v>8</v>
      </c>
      <c r="D615" s="76">
        <f ca="1">RAND()*C631</f>
        <v>15.338405146220586</v>
      </c>
      <c r="E615" s="44" cm="1">
        <f t="array" aca="1" ref="E615" ca="1">INDEX(C608:C631,RANK(D615,D608:D631))</f>
        <v>11</v>
      </c>
      <c r="F615" s="81" t="str">
        <f ca="1">VLOOKUP(R615,T608:U639,2,0)</f>
        <v>PKW-Anhänger</v>
      </c>
      <c r="K615" s="78" t="str">
        <f ca="1">VLOOKUP(C615,E608:F631,2,0)</f>
        <v>Verarbeitungsraum</v>
      </c>
      <c r="R615" s="75">
        <v>8</v>
      </c>
      <c r="S615" s="76">
        <f ca="1">RAND()*R639</f>
        <v>15.366419345603688</v>
      </c>
      <c r="T615" s="44" cm="1">
        <f t="array" aca="1" ref="T615" ca="1">INDEX(R608:R639,RANK(S615,S608:S639))</f>
        <v>21</v>
      </c>
      <c r="U615" s="81" t="s">
        <v>547</v>
      </c>
      <c r="Z615" s="78" t="str">
        <f ca="1">VLOOKUP(R615,T608:U639,2,0)</f>
        <v>PKW-Anhänger</v>
      </c>
      <c r="AS615" s="75">
        <v>8</v>
      </c>
      <c r="AT615" s="76">
        <f ca="1">RAND()*AS639</f>
        <v>28.526480595405918</v>
      </c>
      <c r="AU615" s="44" cm="1">
        <f t="array" aca="1" ref="AU615" ca="1">INDEX(AS608:AS639,RANK(AT615,AT608:AT639))</f>
        <v>5</v>
      </c>
      <c r="AV615" s="81" t="s">
        <v>285</v>
      </c>
      <c r="BA615" s="78" t="str">
        <f ca="1">VLOOKUP(AS615,AU608:AV639,2,0)</f>
        <v>Äpfel</v>
      </c>
    </row>
    <row r="616" spans="3:53" hidden="1" x14ac:dyDescent="0.25">
      <c r="C616" s="75">
        <v>9</v>
      </c>
      <c r="D616" s="76">
        <f ca="1">RAND()*C631</f>
        <v>12.047577701445359</v>
      </c>
      <c r="E616" s="44" cm="1">
        <f t="array" aca="1" ref="E616" ca="1">INDEX(C608:C631,RANK(D616,D608:D631))</f>
        <v>15</v>
      </c>
      <c r="F616" s="81" t="str">
        <f ca="1">VLOOKUP(R616,T608:U639,2,0)</f>
        <v>Egge</v>
      </c>
      <c r="K616" s="78" t="str">
        <f ca="1">VLOOKUP(C616,E608:F631,2,0)</f>
        <v xml:space="preserve">Mastschweine </v>
      </c>
      <c r="R616" s="75">
        <v>9</v>
      </c>
      <c r="S616" s="76">
        <f ca="1">RAND()*R639</f>
        <v>6.5247343096171555</v>
      </c>
      <c r="T616" s="44" cm="1">
        <f t="array" aca="1" ref="T616" ca="1">INDEX(R608:R639,RANK(S616,S608:S639))</f>
        <v>26</v>
      </c>
      <c r="U616" s="81" t="s">
        <v>266</v>
      </c>
      <c r="Z616" s="78" t="str">
        <f ca="1">VLOOKUP(R616,T608:U639,2,0)</f>
        <v>Egge</v>
      </c>
      <c r="AS616" s="75">
        <v>9</v>
      </c>
      <c r="AT616" s="76">
        <f ca="1">RAND()*AS639</f>
        <v>30.894139872167319</v>
      </c>
      <c r="AU616" s="44" cm="1">
        <f t="array" aca="1" ref="AU616" ca="1">INDEX(AS608:AS639,RANK(AT616,AT608:AT639))</f>
        <v>1</v>
      </c>
      <c r="AV616" s="81" t="s">
        <v>295</v>
      </c>
      <c r="BA616" s="78" t="str">
        <f ca="1">VLOOKUP(AS616,AU608:AV639,2,0)</f>
        <v>Liköre</v>
      </c>
    </row>
    <row r="617" spans="3:53" hidden="1" x14ac:dyDescent="0.25">
      <c r="C617" s="75">
        <v>10</v>
      </c>
      <c r="D617" s="76">
        <f ca="1">RAND()*C631</f>
        <v>16.550130611151495</v>
      </c>
      <c r="E617" s="44" cm="1">
        <f t="array" aca="1" ref="E617" ca="1">INDEX(C608:C631,RANK(D617,D608:D631))</f>
        <v>8</v>
      </c>
      <c r="F617" s="81" t="str">
        <f ca="1">VLOOKUP(R617,T608:U639,2,0)</f>
        <v>Verarbeitungsraum</v>
      </c>
      <c r="K617" s="78" t="str">
        <f ca="1">VLOOKUP(C617,E608:F631,2,0)</f>
        <v>Äpfel</v>
      </c>
      <c r="R617" s="75">
        <v>10</v>
      </c>
      <c r="S617" s="76">
        <f ca="1">RAND()*R639</f>
        <v>18.170393674233676</v>
      </c>
      <c r="T617" s="44" cm="1">
        <f t="array" aca="1" ref="T617" ca="1">INDEX(R608:R639,RANK(S617,S608:S639))</f>
        <v>17</v>
      </c>
      <c r="U617" s="81" t="s">
        <v>267</v>
      </c>
      <c r="Z617" s="78" t="str">
        <f ca="1">VLOOKUP(R617,T608:U639,2,0)</f>
        <v>Verarbeitungsraum</v>
      </c>
      <c r="AS617" s="75">
        <v>10</v>
      </c>
      <c r="AT617" s="76">
        <f ca="1">RAND()*AS639</f>
        <v>5.2455378393186365</v>
      </c>
      <c r="AU617" s="44" cm="1">
        <f t="array" aca="1" ref="AU617" ca="1">INDEX(AS608:AS639,RANK(AT617,AT608:AT639))</f>
        <v>26</v>
      </c>
      <c r="AV617" s="81" t="s">
        <v>286</v>
      </c>
      <c r="BA617" s="78" t="str">
        <f ca="1">VLOOKUP(AS617,AU608:AV639,2,0)</f>
        <v xml:space="preserve">Mastschweine </v>
      </c>
    </row>
    <row r="618" spans="3:53" hidden="1" x14ac:dyDescent="0.25">
      <c r="C618" s="75">
        <v>11</v>
      </c>
      <c r="D618" s="76">
        <f ca="1">RAND()*C631</f>
        <v>13.767196161348764</v>
      </c>
      <c r="E618" s="44" cm="1">
        <f t="array" aca="1" ref="E618" ca="1">INDEX(C608:C631,RANK(D618,D608:D631))</f>
        <v>13</v>
      </c>
      <c r="F618" s="81" t="str">
        <f ca="1">VLOOKUP(R618,T608:U639,2,0)</f>
        <v>Zuchtstier</v>
      </c>
      <c r="K618" s="78" t="str">
        <f ca="1">VLOOKUP(C618,E608:F631,2,0)</f>
        <v>PKW-Anhänger</v>
      </c>
      <c r="R618" s="75">
        <v>11</v>
      </c>
      <c r="S618" s="76">
        <f ca="1">RAND()*R639</f>
        <v>29.146138263143456</v>
      </c>
      <c r="T618" s="44" cm="1">
        <f t="array" aca="1" ref="T618" ca="1">INDEX(R608:R639,RANK(S618,S608:S639))</f>
        <v>5</v>
      </c>
      <c r="U618" s="81" t="s">
        <v>548</v>
      </c>
      <c r="Z618" s="78" t="str">
        <f ca="1">VLOOKUP(R618,T608:U639,2,0)</f>
        <v>Zuchtstier</v>
      </c>
      <c r="AS618" s="75">
        <v>11</v>
      </c>
      <c r="AT618" s="76">
        <f ca="1">RAND()*AS639</f>
        <v>14.036185962007981</v>
      </c>
      <c r="AU618" s="44" cm="1">
        <f t="array" aca="1" ref="AU618" ca="1">INDEX(AS608:AS639,RANK(AT618,AT608:AT639))</f>
        <v>17</v>
      </c>
      <c r="AV618" s="81" t="s">
        <v>287</v>
      </c>
      <c r="BA618" s="78" t="str">
        <f ca="1">VLOOKUP(AS618,AU608:AV639,2,0)</f>
        <v xml:space="preserve">Geld </v>
      </c>
    </row>
    <row r="619" spans="3:53" hidden="1" x14ac:dyDescent="0.25">
      <c r="C619" s="75">
        <v>12</v>
      </c>
      <c r="D619" s="76">
        <f ca="1">RAND()*C631</f>
        <v>0.92625024202931883</v>
      </c>
      <c r="E619" s="44" cm="1">
        <f t="array" aca="1" ref="E619" ca="1">INDEX(C608:C631,RANK(D619,D608:D631))</f>
        <v>24</v>
      </c>
      <c r="F619" s="81" t="str">
        <f ca="1">VLOOKUP(R619,T608:U639,2,0)</f>
        <v>Acher</v>
      </c>
      <c r="K619" s="78" t="str">
        <f ca="1">VLOOKUP(C619,E608:F631,2,0)</f>
        <v>Mähmaschine</v>
      </c>
      <c r="R619" s="75">
        <v>12</v>
      </c>
      <c r="S619" s="76">
        <f ca="1">RAND()*R639</f>
        <v>2.6372513166356057</v>
      </c>
      <c r="T619" s="44" cm="1">
        <f t="array" aca="1" ref="T619" ca="1">INDEX(R608:R639,RANK(S619,S608:S639))</f>
        <v>30</v>
      </c>
      <c r="U619" s="81" t="s">
        <v>269</v>
      </c>
      <c r="Z619" s="78" t="str">
        <f ca="1">VLOOKUP(R619,T608:U639,2,0)</f>
        <v>Acher</v>
      </c>
      <c r="AS619" s="75">
        <v>12</v>
      </c>
      <c r="AT619" s="76">
        <f ca="1">RAND()*AS639</f>
        <v>7.4459853989426783</v>
      </c>
      <c r="AU619" s="44" cm="1">
        <f t="array" aca="1" ref="AU619" ca="1">INDEX(AS608:AS639,RANK(AT619,AT608:AT639))</f>
        <v>24</v>
      </c>
      <c r="AV619" s="81" t="s">
        <v>288</v>
      </c>
      <c r="BA619" s="78" t="str">
        <f ca="1">VLOOKUP(AS619,AU608:AV639,2,0)</f>
        <v xml:space="preserve">Getreide </v>
      </c>
    </row>
    <row r="620" spans="3:53" hidden="1" x14ac:dyDescent="0.25">
      <c r="C620" s="75">
        <v>13</v>
      </c>
      <c r="D620" s="76">
        <f ca="1">RAND()*C631</f>
        <v>13.138793063539575</v>
      </c>
      <c r="E620" s="44" cm="1">
        <f t="array" aca="1" ref="E620" ca="1">INDEX(C608:C631,RANK(D620,D608:D631))</f>
        <v>14</v>
      </c>
      <c r="F620" s="81" t="str">
        <f ca="1">VLOOKUP(R620,T608:U639,2,0)</f>
        <v>Schuppen</v>
      </c>
      <c r="K620" s="78" t="str">
        <f ca="1">VLOOKUP(C620,E608:F631,2,0)</f>
        <v>Zuchtstier</v>
      </c>
      <c r="R620" s="75">
        <v>13</v>
      </c>
      <c r="S620" s="76">
        <f ca="1">RAND()*R639</f>
        <v>24.42102030812006</v>
      </c>
      <c r="T620" s="44" cm="1">
        <f t="array" aca="1" ref="T620" ca="1">INDEX(R608:R639,RANK(S620,S608:S639))</f>
        <v>12</v>
      </c>
      <c r="U620" s="81" t="s">
        <v>260</v>
      </c>
      <c r="Z620" s="78" t="str">
        <f ca="1">VLOOKUP(R620,T608:U639,2,0)</f>
        <v>Schuppen</v>
      </c>
      <c r="AS620" s="75">
        <v>13</v>
      </c>
      <c r="AT620" s="76">
        <f ca="1">RAND()*AS639</f>
        <v>11.333820604865107</v>
      </c>
      <c r="AU620" s="44" cm="1">
        <f t="array" aca="1" ref="AU620" ca="1">INDEX(AS608:AS639,RANK(AT620,AT608:AT639))</f>
        <v>19</v>
      </c>
      <c r="AV620" s="81" t="s">
        <v>289</v>
      </c>
      <c r="BA620" s="78" t="str">
        <f ca="1">VLOOKUP(AS620,AU608:AV639,2,0)</f>
        <v xml:space="preserve">Mais </v>
      </c>
    </row>
    <row r="621" spans="3:53" hidden="1" x14ac:dyDescent="0.25">
      <c r="C621" s="75">
        <v>14</v>
      </c>
      <c r="D621" s="76">
        <f ca="1">RAND()*C631</f>
        <v>2.6575965607894307</v>
      </c>
      <c r="E621" s="44" cm="1">
        <f t="array" aca="1" ref="E621" ca="1">INDEX(C608:C631,RANK(D621,D608:D631))</f>
        <v>23</v>
      </c>
      <c r="F621" s="81" t="str">
        <f ca="1">VLOOKUP(AS608,AU608:AV639,2,0)</f>
        <v>Apfelsaft</v>
      </c>
      <c r="K621" s="78" t="str">
        <f ca="1">VLOOKUP(C621,E608:F631,2,0)</f>
        <v>Schuppen</v>
      </c>
      <c r="R621" s="75">
        <v>14</v>
      </c>
      <c r="S621" s="76">
        <f ca="1">RAND()*R639</f>
        <v>17.363607510254507</v>
      </c>
      <c r="T621" s="44" cm="1">
        <f t="array" aca="1" ref="T621" ca="1">INDEX(R608:R639,RANK(S621,S608:S639))</f>
        <v>18</v>
      </c>
      <c r="U621" s="81" t="s">
        <v>275</v>
      </c>
      <c r="Z621" s="78" t="str">
        <f ca="1">VLOOKUP(R621,T608:U639,2,0)</f>
        <v>Silo</v>
      </c>
      <c r="AS621" s="75">
        <v>14</v>
      </c>
      <c r="AT621" s="76">
        <f ca="1">RAND()*AS639</f>
        <v>18.541235274706324</v>
      </c>
      <c r="AU621" s="44" cm="1">
        <f t="array" aca="1" ref="AU621" ca="1">INDEX(AS608:AS639,RANK(AT621,AT608:AT639))</f>
        <v>13</v>
      </c>
      <c r="AV621" s="81" t="s">
        <v>67</v>
      </c>
      <c r="BA621" s="78" t="str">
        <f ca="1">VLOOKUP(AS621,AU608:AV639,2,0)</f>
        <v xml:space="preserve">Mastrinder </v>
      </c>
    </row>
    <row r="622" spans="3:53" hidden="1" x14ac:dyDescent="0.25">
      <c r="C622" s="75">
        <v>15</v>
      </c>
      <c r="D622" s="76">
        <f ca="1">RAND()*C631</f>
        <v>19.474101191177464</v>
      </c>
      <c r="E622" s="44" cm="1">
        <f t="array" aca="1" ref="E622" ca="1">INDEX(C608:C631,RANK(D622,D608:D631))</f>
        <v>6</v>
      </c>
      <c r="F622" s="81" t="str">
        <f ca="1">VLOOKUP(AS609,AU608:AV639,2,0)</f>
        <v>Masthühner</v>
      </c>
      <c r="K622" s="78" t="str">
        <f ca="1">VLOOKUP(C622,E608:F631,2,0)</f>
        <v>Egge</v>
      </c>
      <c r="R622" s="75">
        <v>15</v>
      </c>
      <c r="S622" s="76">
        <f ca="1">RAND()*R639</f>
        <v>22.796087148959028</v>
      </c>
      <c r="T622" s="44" cm="1">
        <f t="array" aca="1" ref="T622" ca="1">INDEX(R608:R639,RANK(S622,S608:S639))</f>
        <v>13</v>
      </c>
      <c r="U622" s="81" t="s">
        <v>261</v>
      </c>
      <c r="Z622" s="78" t="str">
        <f ca="1">VLOOKUP(R622,T608:U639,2,0)</f>
        <v>Kühe</v>
      </c>
      <c r="AS622" s="75">
        <v>15</v>
      </c>
      <c r="AT622" s="76">
        <f ca="1">RAND()*AS639</f>
        <v>23.036443159025431</v>
      </c>
      <c r="AU622" s="44" cm="1">
        <f t="array" aca="1" ref="AU622" ca="1">INDEX(AS608:AS639,RANK(AT622,AT608:AT639))</f>
        <v>10</v>
      </c>
      <c r="AV622" s="81" t="s">
        <v>68</v>
      </c>
      <c r="BA622" s="78" t="str">
        <f ca="1">VLOOKUP(AS622,AU608:AV639,2,0)</f>
        <v xml:space="preserve">Geld am Girokonto </v>
      </c>
    </row>
    <row r="623" spans="3:53" hidden="1" x14ac:dyDescent="0.25">
      <c r="C623" s="75">
        <v>16</v>
      </c>
      <c r="D623" s="76">
        <f ca="1">RAND()*C631</f>
        <v>8.72570223502278</v>
      </c>
      <c r="E623" s="44" cm="1">
        <f t="array" aca="1" ref="E623" ca="1">INDEX(C608:C631,RANK(D623,D608:D631))</f>
        <v>18</v>
      </c>
      <c r="F623" s="81" t="str">
        <f ca="1">VLOOKUP(AS610,AU608:AV639,2,0)</f>
        <v>Jogurt</v>
      </c>
      <c r="K623" s="78" t="str">
        <f ca="1">VLOOKUP(C623,E608:F631,2,0)</f>
        <v>Mastschweine</v>
      </c>
      <c r="R623" s="75">
        <v>16</v>
      </c>
      <c r="S623" s="76">
        <f ca="1">RAND()*R639</f>
        <v>28.363866754651127</v>
      </c>
      <c r="T623" s="44" cm="1">
        <f t="array" aca="1" ref="T623" ca="1">INDEX(R608:R639,RANK(S623,S608:S639))</f>
        <v>7</v>
      </c>
      <c r="U623" s="81" t="s">
        <v>276</v>
      </c>
      <c r="Z623" s="78" t="str">
        <f ca="1">VLOOKUP(R623,T608:U639,2,0)</f>
        <v>Pferdestall</v>
      </c>
      <c r="AS623" s="75">
        <v>16</v>
      </c>
      <c r="AT623" s="76">
        <f ca="1">RAND()*AS639</f>
        <v>17.514025577432051</v>
      </c>
      <c r="AU623" s="44" cm="1">
        <f t="array" aca="1" ref="AU623" ca="1">INDEX(AS608:AS639,RANK(AT623,AT608:AT639))</f>
        <v>14</v>
      </c>
      <c r="AV623" s="81" t="s">
        <v>69</v>
      </c>
      <c r="BA623" s="78" t="str">
        <f ca="1">VLOOKUP(AS623,AU608:AV639,2,0)</f>
        <v>Mastochsen</v>
      </c>
    </row>
    <row r="624" spans="3:53" hidden="1" x14ac:dyDescent="0.25">
      <c r="C624" s="75">
        <v>17</v>
      </c>
      <c r="D624" s="76">
        <f ca="1">RAND()*C631</f>
        <v>23.878809731335089</v>
      </c>
      <c r="E624" s="44" cm="1">
        <f t="array" aca="1" ref="E624" ca="1">INDEX(C608:C631,RANK(D624,D608:D631))</f>
        <v>1</v>
      </c>
      <c r="F624" s="81" t="str">
        <f ca="1">VLOOKUP(AS611,AU608:AV639,2,0)</f>
        <v>Bargeld</v>
      </c>
      <c r="K624" s="78" t="str">
        <f ca="1">VLOOKUP(C624,E608:F631,2,0)</f>
        <v xml:space="preserve">Geld </v>
      </c>
      <c r="R624" s="75">
        <v>17</v>
      </c>
      <c r="S624" s="76">
        <f ca="1">RAND()*R639</f>
        <v>12.808767522812094</v>
      </c>
      <c r="T624" s="44" cm="1">
        <f t="array" aca="1" ref="T624" ca="1">INDEX(R608:R639,RANK(S624,S608:S639))</f>
        <v>22</v>
      </c>
      <c r="U624" s="81" t="s">
        <v>277</v>
      </c>
      <c r="Z624" s="78" t="str">
        <f ca="1">VLOOKUP(R624,T608:U639,2,0)</f>
        <v>Motorsense</v>
      </c>
      <c r="AS624" s="75">
        <v>17</v>
      </c>
      <c r="AT624" s="76">
        <f ca="1">RAND()*AS639</f>
        <v>19.808029536868585</v>
      </c>
      <c r="AU624" s="44" cm="1">
        <f t="array" aca="1" ref="AU624" ca="1">INDEX(AS608:AS639,RANK(AT624,AT608:AT639))</f>
        <v>11</v>
      </c>
      <c r="AV624" s="81" t="s">
        <v>70</v>
      </c>
      <c r="BA624" s="78" t="str">
        <f ca="1">VLOOKUP(AS624,AU608:AV639,2,0)</f>
        <v>Obst</v>
      </c>
    </row>
    <row r="625" spans="3:53" hidden="1" x14ac:dyDescent="0.25">
      <c r="C625" s="75">
        <v>18</v>
      </c>
      <c r="D625" s="76">
        <f ca="1">RAND()*C631</f>
        <v>19.469705304672331</v>
      </c>
      <c r="E625" s="44" cm="1">
        <f t="array" aca="1" ref="E625" ca="1">INDEX(C608:C631,RANK(D625,D608:D631))</f>
        <v>7</v>
      </c>
      <c r="F625" s="81" t="str">
        <f ca="1">VLOOKUP(AS612,AU608:AV639,2,0)</f>
        <v>Milch</v>
      </c>
      <c r="K625" s="78" t="str">
        <f ca="1">VLOOKUP(C625,E608:F631,2,0)</f>
        <v>Jogurt</v>
      </c>
      <c r="R625" s="75">
        <v>18</v>
      </c>
      <c r="S625" s="76">
        <f ca="1">RAND()*R639</f>
        <v>28.705518759040068</v>
      </c>
      <c r="T625" s="44" cm="1">
        <f t="array" aca="1" ref="T625" ca="1">INDEX(R608:R639,RANK(S625,S608:S639))</f>
        <v>6</v>
      </c>
      <c r="U625" s="81" t="s">
        <v>278</v>
      </c>
      <c r="Z625" s="78" t="str">
        <f ca="1">VLOOKUP(R625,T608:U639,2,0)</f>
        <v>Heubelüftung</v>
      </c>
      <c r="AS625" s="75">
        <v>18</v>
      </c>
      <c r="AT625" s="76">
        <f ca="1">RAND()*AS639</f>
        <v>10.263639520902629</v>
      </c>
      <c r="AU625" s="44" cm="1">
        <f t="array" aca="1" ref="AU625" ca="1">INDEX(AS608:AS639,RANK(AT625,AT608:AT639))</f>
        <v>20</v>
      </c>
      <c r="AV625" s="81" t="s">
        <v>71</v>
      </c>
      <c r="BA625" s="78" t="str">
        <f ca="1">VLOOKUP(AS625,AU608:AV639,2,0)</f>
        <v>Mastlämmer</v>
      </c>
    </row>
    <row r="626" spans="3:53" hidden="1" x14ac:dyDescent="0.25">
      <c r="C626" s="75">
        <v>19</v>
      </c>
      <c r="D626" s="76">
        <f ca="1">RAND()*C631</f>
        <v>10.944440020255618</v>
      </c>
      <c r="E626" s="44" cm="1">
        <f t="array" aca="1" ref="E626" ca="1">INDEX(C608:C631,RANK(D626,D608:D631))</f>
        <v>16</v>
      </c>
      <c r="F626" s="81" t="str">
        <f ca="1">VLOOKUP(AS613,AU608:AV639,2,0)</f>
        <v>Mastschweine</v>
      </c>
      <c r="K626" s="78" t="str">
        <f ca="1">VLOOKUP(C626,E608:F631,2,0)</f>
        <v>Güllefass</v>
      </c>
      <c r="R626" s="75">
        <v>19</v>
      </c>
      <c r="S626" s="76">
        <f ca="1">RAND()*R639</f>
        <v>5.2572947650564288</v>
      </c>
      <c r="T626" s="44" cm="1">
        <f t="array" aca="1" ref="T626" ca="1">INDEX(R608:R639,RANK(S626,S608:S639))</f>
        <v>28</v>
      </c>
      <c r="U626" s="81" t="s">
        <v>300</v>
      </c>
      <c r="Z626" s="78" t="str">
        <f ca="1">VLOOKUP(R626,T608:U639,2,0)</f>
        <v>Milchtank</v>
      </c>
      <c r="AS626" s="75">
        <v>19</v>
      </c>
      <c r="AT626" s="76">
        <f ca="1">RAND()*AS639</f>
        <v>4.4851608305911803</v>
      </c>
      <c r="AU626" s="44" cm="1">
        <f t="array" aca="1" ref="AU626" ca="1">INDEX(AS608:AS639,RANK(AT626,AT608:AT639))</f>
        <v>27</v>
      </c>
      <c r="AV626" s="81" t="s">
        <v>72</v>
      </c>
      <c r="BA626" s="78" t="str">
        <f ca="1">VLOOKUP(AS626,AU608:AV639,2,0)</f>
        <v>Fruchsäfte</v>
      </c>
    </row>
    <row r="627" spans="3:53" hidden="1" x14ac:dyDescent="0.25">
      <c r="C627" s="75">
        <v>20</v>
      </c>
      <c r="D627" s="76">
        <f ca="1">RAND()*C631</f>
        <v>23.476816259557548</v>
      </c>
      <c r="E627" s="44" cm="1">
        <f t="array" aca="1" ref="E627" ca="1">INDEX(C608:C631,RANK(D627,D608:D631))</f>
        <v>2</v>
      </c>
      <c r="F627" s="81" t="str">
        <f ca="1">VLOOKUP(AS614,AU608:AV639,2,0)</f>
        <v>Heizmaterial</v>
      </c>
      <c r="K627" s="78" t="str">
        <f ca="1">VLOOKUP(C627,E608:F631,2,0)</f>
        <v>Liköre</v>
      </c>
      <c r="R627" s="75">
        <v>20</v>
      </c>
      <c r="S627" s="76">
        <f ca="1">RAND()*R639</f>
        <v>11.52342816521076</v>
      </c>
      <c r="T627" s="44" cm="1">
        <f t="array" aca="1" ref="T627" ca="1">INDEX(R608:R639,RANK(S627,S608:S639))</f>
        <v>23</v>
      </c>
      <c r="U627" s="81" t="s">
        <v>546</v>
      </c>
      <c r="Z627" s="78" t="str">
        <f ca="1">VLOOKUP(R627,T608:U639,2,0)</f>
        <v>Pflug</v>
      </c>
      <c r="AS627" s="75">
        <v>20</v>
      </c>
      <c r="AT627" s="76">
        <f ca="1">RAND()*AS639</f>
        <v>15.627754750721998</v>
      </c>
      <c r="AU627" s="44" cm="1">
        <f t="array" aca="1" ref="AU627" ca="1">INDEX(AS608:AS639,RANK(AT627,AT608:AT639))</f>
        <v>15</v>
      </c>
      <c r="AV627" s="81" t="s">
        <v>73</v>
      </c>
      <c r="BA627" s="78" t="str">
        <f ca="1">VLOOKUP(AS627,AU608:AV639,2,0)</f>
        <v xml:space="preserve">Heu </v>
      </c>
    </row>
    <row r="628" spans="3:53" hidden="1" x14ac:dyDescent="0.25">
      <c r="C628" s="75">
        <v>21</v>
      </c>
      <c r="D628" s="76">
        <f ca="1">RAND()*C631</f>
        <v>15.56907387559129</v>
      </c>
      <c r="E628" s="44" cm="1">
        <f t="array" aca="1" ref="E628" ca="1">INDEX(C608:C631,RANK(D628,D608:D631))</f>
        <v>10</v>
      </c>
      <c r="F628" s="81" t="str">
        <f ca="1">VLOOKUP(AS615,AU608:AV639,2,0)</f>
        <v>Äpfel</v>
      </c>
      <c r="K628" s="78" t="str">
        <f ca="1">VLOOKUP(C628,E608:F631,2,0)</f>
        <v>Lagerräume</v>
      </c>
      <c r="R628" s="75">
        <v>21</v>
      </c>
      <c r="S628" s="76">
        <f ca="1">RAND()*R639</f>
        <v>2.2472683490579968</v>
      </c>
      <c r="T628" s="44" cm="1">
        <f t="array" aca="1" ref="T628" ca="1">INDEX(R608:R639,RANK(S628,S608:S639))</f>
        <v>32</v>
      </c>
      <c r="U628" s="81" t="s">
        <v>246</v>
      </c>
      <c r="Z628" s="78" t="str">
        <f ca="1">VLOOKUP(R628,T608:U639,2,0)</f>
        <v>Stall</v>
      </c>
      <c r="AS628" s="75">
        <v>21</v>
      </c>
      <c r="AT628" s="76">
        <f ca="1">RAND()*AS639</f>
        <v>1.1623383714566664</v>
      </c>
      <c r="AU628" s="44" cm="1">
        <f t="array" aca="1" ref="AU628" ca="1">INDEX(AS608:AS639,RANK(AT628,AT608:AT639))</f>
        <v>30</v>
      </c>
      <c r="AV628" s="81" t="s">
        <v>74</v>
      </c>
      <c r="BA628" s="78" t="str">
        <f ca="1">VLOOKUP(AS628,AU608:AV639,2,0)</f>
        <v>Butter</v>
      </c>
    </row>
    <row r="629" spans="3:53" hidden="1" x14ac:dyDescent="0.25">
      <c r="C629" s="75">
        <v>22</v>
      </c>
      <c r="D629" s="76">
        <f ca="1">RAND()*C631</f>
        <v>7.5048736662461133</v>
      </c>
      <c r="E629" s="44" cm="1">
        <f t="array" aca="1" ref="E629" ca="1">INDEX(C608:C631,RANK(D629,D608:D631))</f>
        <v>20</v>
      </c>
      <c r="F629" s="81" t="str">
        <f ca="1">VLOOKUP(AS616,AU608:AV639,2,0)</f>
        <v>Liköre</v>
      </c>
      <c r="K629" s="78" t="str">
        <f ca="1">VLOOKUP(C629,E608:F631,2,0)</f>
        <v>Kühlzelle</v>
      </c>
      <c r="R629" s="75">
        <v>22</v>
      </c>
      <c r="S629" s="76">
        <f ca="1">RAND()*R639</f>
        <v>30.15111565146869</v>
      </c>
      <c r="T629" s="44" cm="1">
        <f t="array" aca="1" ref="T629" ca="1">INDEX(R608:R639,RANK(S629,S608:S639))</f>
        <v>2</v>
      </c>
      <c r="U629" s="81" t="s">
        <v>247</v>
      </c>
      <c r="Z629" s="78" t="str">
        <f ca="1">VLOOKUP(R629,T608:U639,2,0)</f>
        <v>Garragen</v>
      </c>
      <c r="AS629" s="75">
        <v>22</v>
      </c>
      <c r="AT629" s="76">
        <f ca="1">RAND()*AS639</f>
        <v>5.5236405391588583</v>
      </c>
      <c r="AU629" s="44" cm="1">
        <f t="array" aca="1" ref="AU629" ca="1">INDEX(AS608:AS639,RANK(AT629,AT608:AT639))</f>
        <v>25</v>
      </c>
      <c r="AV629" s="81" t="s">
        <v>75</v>
      </c>
      <c r="BA629" s="78" t="str">
        <f ca="1">VLOOKUP(AS629,AU608:AV639,2,0)</f>
        <v>offene Forderungen</v>
      </c>
    </row>
    <row r="630" spans="3:53" hidden="1" x14ac:dyDescent="0.25">
      <c r="C630" s="75">
        <v>23</v>
      </c>
      <c r="D630" s="76">
        <f ca="1">RAND()*C631</f>
        <v>16.536851201695551</v>
      </c>
      <c r="E630" s="44" cm="1">
        <f t="array" aca="1" ref="E630" ca="1">INDEX(C608:C631,RANK(D630,D608:D631))</f>
        <v>9</v>
      </c>
      <c r="F630" s="81" t="str">
        <f ca="1">VLOOKUP(AS617,AU608:AV639,2,0)</f>
        <v xml:space="preserve">Mastschweine </v>
      </c>
      <c r="K630" s="78" t="str">
        <f ca="1">VLOOKUP(C630,E608:F631,2,0)</f>
        <v>Apfelsaft</v>
      </c>
      <c r="R630" s="75">
        <v>23</v>
      </c>
      <c r="S630" s="76">
        <f ca="1">RAND()*R639</f>
        <v>29.73280966348198</v>
      </c>
      <c r="T630" s="44" cm="1">
        <f t="array" aca="1" ref="T630" ca="1">INDEX(R608:R639,RANK(S630,S608:S639))</f>
        <v>4</v>
      </c>
      <c r="U630" s="81" t="s">
        <v>259</v>
      </c>
      <c r="Z630" s="78" t="str">
        <f ca="1">VLOOKUP(R630,T608:U639,2,0)</f>
        <v>Melkanlage</v>
      </c>
      <c r="AS630" s="75">
        <v>23</v>
      </c>
      <c r="AT630" s="76">
        <f ca="1">RAND()*AS639</f>
        <v>2.121171736790064</v>
      </c>
      <c r="AU630" s="44" cm="1">
        <f t="array" aca="1" ref="AU630" ca="1">INDEX(AS608:AS639,RANK(AT630,AT608:AT639))</f>
        <v>29</v>
      </c>
      <c r="AV630" s="81" t="s">
        <v>76</v>
      </c>
      <c r="BA630" s="78" t="str">
        <f ca="1">VLOOKUP(AS630,AU608:AV639,2,0)</f>
        <v>Brot</v>
      </c>
    </row>
    <row r="631" spans="3:53" hidden="1" x14ac:dyDescent="0.25">
      <c r="C631" s="77">
        <v>24</v>
      </c>
      <c r="D631" s="76">
        <f ca="1">RAND()*C631</f>
        <v>9.5666625077816683</v>
      </c>
      <c r="E631" s="44" cm="1">
        <f t="array" aca="1" ref="E631" ca="1">INDEX(C608:C631,RANK(D631,D608:D631))</f>
        <v>17</v>
      </c>
      <c r="F631" s="81" t="str">
        <f ca="1">VLOOKUP(AS618,AU608:AV639,2,0)</f>
        <v xml:space="preserve">Geld </v>
      </c>
      <c r="K631" s="78" t="str">
        <f ca="1">VLOOKUP(C631,E608:F631,2,0)</f>
        <v>Acher</v>
      </c>
      <c r="R631" s="75">
        <v>24</v>
      </c>
      <c r="S631" s="76">
        <f ca="1">RAND()*R639</f>
        <v>5.0986019662420041</v>
      </c>
      <c r="T631" s="44" cm="1">
        <f t="array" aca="1" ref="T631" ca="1">INDEX(R608:R639,RANK(S631,S608:S639))</f>
        <v>29</v>
      </c>
      <c r="U631" s="81" t="s">
        <v>549</v>
      </c>
      <c r="Z631" s="78" t="str">
        <f ca="1">VLOOKUP(R631,T608:U639,2,0)</f>
        <v>Zuchtkalbinnen</v>
      </c>
      <c r="AS631" s="75">
        <v>24</v>
      </c>
      <c r="AT631" s="76">
        <f ca="1">RAND()*AS639</f>
        <v>19.331799459643285</v>
      </c>
      <c r="AU631" s="44" cm="1">
        <f t="array" aca="1" ref="AU631" ca="1">INDEX(AS608:AS639,RANK(AT631,AT608:AT639))</f>
        <v>12</v>
      </c>
      <c r="AV631" s="81" t="s">
        <v>77</v>
      </c>
      <c r="BA631" s="78" t="str">
        <f ca="1">VLOOKUP(AS631,AU608:AV639,2,0)</f>
        <v>Edelbrände</v>
      </c>
    </row>
    <row r="632" spans="3:53" hidden="1" x14ac:dyDescent="0.25">
      <c r="R632" s="75">
        <v>25</v>
      </c>
      <c r="S632" s="76">
        <f ca="1">RAND()*R639</f>
        <v>31.664423516112681</v>
      </c>
      <c r="T632" s="44" cm="1">
        <f t="array" aca="1" ref="T632" ca="1">INDEX(R608:R639,RANK(S632,S608:S639))</f>
        <v>1</v>
      </c>
      <c r="U632" s="81" t="s">
        <v>270</v>
      </c>
      <c r="Z632" s="78" t="str">
        <f ca="1">VLOOKUP(R632,T608:U639,2,0)</f>
        <v>Anhänger</v>
      </c>
      <c r="AS632" s="75">
        <v>25</v>
      </c>
      <c r="AT632" s="76">
        <f ca="1">RAND()*AS639</f>
        <v>25.203047827601893</v>
      </c>
      <c r="AU632" s="44" cm="1">
        <f t="array" aca="1" ref="AU632" ca="1">INDEX(AS608:AS639,RANK(AT632,AT608:AT639))</f>
        <v>6</v>
      </c>
      <c r="AV632" s="81" t="s">
        <v>244</v>
      </c>
      <c r="BA632" s="78" t="str">
        <f ca="1">VLOOKUP(AS632,AU608:AV639,2,0)</f>
        <v xml:space="preserve">Most </v>
      </c>
    </row>
    <row r="633" spans="3:53" hidden="1" x14ac:dyDescent="0.25">
      <c r="R633" s="75">
        <v>26</v>
      </c>
      <c r="S633" s="76">
        <f ca="1">RAND()*R639</f>
        <v>25.428935936950793</v>
      </c>
      <c r="T633" s="44" cm="1">
        <f t="array" aca="1" ref="T633" ca="1">INDEX(R608:R639,RANK(S633,S608:S639))</f>
        <v>10</v>
      </c>
      <c r="U633" s="81" t="s">
        <v>271</v>
      </c>
      <c r="Z633" s="78" t="str">
        <f ca="1">VLOOKUP(R633,T608:U639,2,0)</f>
        <v>Transporter</v>
      </c>
      <c r="AS633" s="75">
        <v>26</v>
      </c>
      <c r="AT633" s="76">
        <f ca="1">RAND()*AS639</f>
        <v>14.386714126824867</v>
      </c>
      <c r="AU633" s="44" cm="1">
        <f t="array" aca="1" ref="AU633" ca="1">INDEX(AS608:AS639,RANK(AT633,AT608:AT639))</f>
        <v>16</v>
      </c>
      <c r="AV633" s="81" t="s">
        <v>290</v>
      </c>
      <c r="BA633" s="78" t="str">
        <f ca="1">VLOOKUP(AS633,AU608:AV639,2,0)</f>
        <v>Kundenforderungen</v>
      </c>
    </row>
    <row r="634" spans="3:53" hidden="1" x14ac:dyDescent="0.25">
      <c r="R634" s="75">
        <v>27</v>
      </c>
      <c r="S634" s="76">
        <f ca="1">RAND()*R639</f>
        <v>16.83019206387468</v>
      </c>
      <c r="T634" s="44" cm="1">
        <f t="array" aca="1" ref="T634" ca="1">INDEX(R608:R639,RANK(S634,S608:S639))</f>
        <v>19</v>
      </c>
      <c r="U634" s="81" t="s">
        <v>272</v>
      </c>
      <c r="Z634" s="78" t="str">
        <f ca="1">VLOOKUP(R634,T608:U639,2,0)</f>
        <v>Mistlege</v>
      </c>
      <c r="AS634" s="75">
        <v>27</v>
      </c>
      <c r="AT634" s="76">
        <f ca="1">RAND()*AS639</f>
        <v>29.398711659410115</v>
      </c>
      <c r="AU634" s="44" cm="1">
        <f t="array" aca="1" ref="AU634" ca="1">INDEX(AS608:AS639,RANK(AT634,AT608:AT639))</f>
        <v>2</v>
      </c>
      <c r="AV634" s="81" t="s">
        <v>291</v>
      </c>
      <c r="BA634" s="78" t="str">
        <f ca="1">VLOOKUP(AS634,AU608:AV639,2,0)</f>
        <v xml:space="preserve">Silage </v>
      </c>
    </row>
    <row r="635" spans="3:53" hidden="1" x14ac:dyDescent="0.25">
      <c r="R635" s="75">
        <v>28</v>
      </c>
      <c r="S635" s="76">
        <f ca="1">RAND()*R639</f>
        <v>24.572373157623645</v>
      </c>
      <c r="T635" s="44" cm="1">
        <f t="array" aca="1" ref="T635" ca="1">INDEX(R608:R639,RANK(S635,S608:S639))</f>
        <v>11</v>
      </c>
      <c r="U635" s="81" t="s">
        <v>542</v>
      </c>
      <c r="Z635" s="78" t="str">
        <f ca="1">VLOOKUP(R635,T608:U639,2,0)</f>
        <v>Obstanlage</v>
      </c>
      <c r="AS635" s="75">
        <v>28</v>
      </c>
      <c r="AT635" s="76">
        <f ca="1">RAND()*AS639</f>
        <v>28.794002692643975</v>
      </c>
      <c r="AU635" s="44" cm="1">
        <f t="array" aca="1" ref="AU635" ca="1">INDEX(AS608:AS639,RANK(AT635,AT608:AT639))</f>
        <v>3</v>
      </c>
      <c r="AV635" s="81" t="s">
        <v>292</v>
      </c>
      <c r="BA635" s="78" t="str">
        <f ca="1">VLOOKUP(AS635,AU608:AV639,2,0)</f>
        <v>Kartoffel</v>
      </c>
    </row>
    <row r="636" spans="3:53" hidden="1" x14ac:dyDescent="0.25">
      <c r="R636" s="75">
        <v>29</v>
      </c>
      <c r="S636" s="76">
        <f ca="1">RAND()*R639</f>
        <v>21.717614036637485</v>
      </c>
      <c r="T636" s="44" cm="1">
        <f t="array" aca="1" ref="T636" ca="1">INDEX(R608:R639,RANK(S636,S608:S639))</f>
        <v>14</v>
      </c>
      <c r="U636" s="81" t="s">
        <v>543</v>
      </c>
      <c r="Z636" s="78" t="str">
        <f ca="1">VLOOKUP(R636,T608:U639,2,0)</f>
        <v>Motorsäge</v>
      </c>
      <c r="AS636" s="75">
        <v>29</v>
      </c>
      <c r="AT636" s="76">
        <f ca="1">RAND()*AS639</f>
        <v>24.6948177364694</v>
      </c>
      <c r="AU636" s="44" cm="1">
        <f t="array" aca="1" ref="AU636" ca="1">INDEX(AS608:AS639,RANK(AT636,AT608:AT639))</f>
        <v>8</v>
      </c>
      <c r="AV636" s="81" t="s">
        <v>293</v>
      </c>
      <c r="BA636" s="78" t="str">
        <f ca="1">VLOOKUP(AS636,AU608:AV639,2,0)</f>
        <v xml:space="preserve">Brennholz </v>
      </c>
    </row>
    <row r="637" spans="3:53" hidden="1" x14ac:dyDescent="0.25">
      <c r="R637" s="75">
        <v>30</v>
      </c>
      <c r="S637" s="76">
        <f ca="1">RAND()*R639</f>
        <v>10.376484260559643</v>
      </c>
      <c r="T637" s="44" cm="1">
        <f t="array" aca="1" ref="T637" ca="1">INDEX(R608:R639,RANK(S637,S608:S639))</f>
        <v>25</v>
      </c>
      <c r="U637" s="81" t="s">
        <v>258</v>
      </c>
      <c r="Z637" s="78" t="str">
        <f ca="1">VLOOKUP(R637,T608:U639,2,0)</f>
        <v>Rinderstall</v>
      </c>
      <c r="AS637" s="75">
        <v>30</v>
      </c>
      <c r="AT637" s="76">
        <f ca="1">RAND()*AS639</f>
        <v>24.742277029134598</v>
      </c>
      <c r="AU637" s="44" cm="1">
        <f t="array" aca="1" ref="AU637" ca="1">INDEX(AS608:AS639,RANK(AT637,AT608:AT639))</f>
        <v>7</v>
      </c>
      <c r="AV637" s="81" t="s">
        <v>299</v>
      </c>
      <c r="BA637" s="78" t="str">
        <f ca="1">VLOOKUP(AS637,AU608:AV639,2,0)</f>
        <v xml:space="preserve">Marmelade </v>
      </c>
    </row>
    <row r="638" spans="3:53" hidden="1" x14ac:dyDescent="0.25">
      <c r="R638" s="75">
        <v>31</v>
      </c>
      <c r="S638" s="76">
        <f ca="1">RAND()*R639</f>
        <v>27.302556959500851</v>
      </c>
      <c r="T638" s="44" cm="1">
        <f t="array" aca="1" ref="T638" ca="1">INDEX(R608:R639,RANK(S638,S608:S639))</f>
        <v>8</v>
      </c>
      <c r="U638" s="81" t="s">
        <v>544</v>
      </c>
      <c r="Z638" s="78" t="str">
        <f ca="1">VLOOKUP(R638,T608:U639,2,0)</f>
        <v>Ballenpresse</v>
      </c>
      <c r="AS638" s="75">
        <v>31</v>
      </c>
      <c r="AT638" s="76">
        <f ca="1">RAND()*AS639</f>
        <v>7.7016506214396578</v>
      </c>
      <c r="AU638" s="44" cm="1">
        <f t="array" aca="1" ref="AU638" ca="1">INDEX(AS608:AS639,RANK(AT638,AT608:AT639))</f>
        <v>23</v>
      </c>
      <c r="AV638" s="81" t="s">
        <v>296</v>
      </c>
      <c r="BA638" s="78" t="str">
        <f ca="1">VLOOKUP(AS638,AU608:AV639,2,0)</f>
        <v>Eier</v>
      </c>
    </row>
    <row r="639" spans="3:53" hidden="1" x14ac:dyDescent="0.25">
      <c r="R639" s="77">
        <v>32</v>
      </c>
      <c r="S639" s="76">
        <f ca="1">RAND()*R639</f>
        <v>2.6157124039367474</v>
      </c>
      <c r="T639" s="44" cm="1">
        <f t="array" aca="1" ref="T639" ca="1">INDEX(R608:R639,RANK(S639,S608:S639))</f>
        <v>31</v>
      </c>
      <c r="U639" s="81" t="s">
        <v>545</v>
      </c>
      <c r="Z639" s="78" t="str">
        <f ca="1">VLOOKUP(R639,T608:U639,2,0)</f>
        <v>Zuchtschweine</v>
      </c>
      <c r="AS639" s="77">
        <v>32</v>
      </c>
      <c r="AT639" s="76">
        <f ca="1">RAND()*AS639</f>
        <v>23.537466657104563</v>
      </c>
      <c r="AU639" s="44" cm="1">
        <f t="array" aca="1" ref="AU639" ca="1">INDEX(AS608:AS639,RANK(AT639,AT608:AT639))</f>
        <v>9</v>
      </c>
      <c r="AV639" s="81" t="s">
        <v>297</v>
      </c>
      <c r="BA639" s="78" t="s">
        <v>294</v>
      </c>
    </row>
    <row r="641" spans="3:11" ht="15.75" hidden="1" thickBot="1" x14ac:dyDescent="0.3">
      <c r="F641" s="128"/>
      <c r="K641" s="79" t="s">
        <v>462</v>
      </c>
    </row>
    <row r="642" spans="3:11" hidden="1" x14ac:dyDescent="0.25">
      <c r="C642" s="75">
        <v>1</v>
      </c>
      <c r="D642" s="76">
        <f ca="1">RAND()*C663</f>
        <v>6.1739632131574176</v>
      </c>
      <c r="E642" s="44" cm="1">
        <f t="array" aca="1" ref="E642" ca="1">INDEX(C642:C663,RANK(D642,D642:D663))</f>
        <v>14</v>
      </c>
      <c r="F642" s="81" t="str">
        <f>IF($BE$151="","",$BE$151)</f>
        <v>Wertanpassungen</v>
      </c>
      <c r="K642" s="78" t="str">
        <f ca="1">VLOOKUP(C642,E642:F663,2,0)</f>
        <v>halbe</v>
      </c>
    </row>
    <row r="643" spans="3:11" hidden="1" x14ac:dyDescent="0.25">
      <c r="C643" s="75">
        <v>2</v>
      </c>
      <c r="D643" s="76">
        <f ca="1">RAND()*C663</f>
        <v>4.6055125692564456</v>
      </c>
      <c r="E643" s="44" cm="1">
        <f t="array" aca="1" ref="E643" ca="1">INDEX(C642:C663,RANK(D643,D642:D663))</f>
        <v>17</v>
      </c>
      <c r="F643" s="81" t="str">
        <f>IF($BE$152="","",$BE$152)</f>
        <v>Anlagevermögen</v>
      </c>
      <c r="K643" s="78" t="str">
        <f ca="1">VLOOKUP(C643,E642:F663,2,0)</f>
        <v>Alterung</v>
      </c>
    </row>
    <row r="644" spans="3:11" hidden="1" x14ac:dyDescent="0.25">
      <c r="C644" s="75">
        <v>3</v>
      </c>
      <c r="D644" s="76">
        <f ca="1">RAND()*C663</f>
        <v>10.519391531256494</v>
      </c>
      <c r="E644" s="44" cm="1">
        <f t="array" aca="1" ref="E644" ca="1">INDEX(C642:C663,RANK(D644,D642:D663))</f>
        <v>10</v>
      </c>
      <c r="F644" s="81" t="str">
        <f>IF($BE$153="","",$BE$153)</f>
        <v>Nutzung</v>
      </c>
      <c r="K644" s="78" t="str">
        <f ca="1">VLOOKUP(C644,E642:F663,2,0)</f>
        <v>Substanzvermehrung</v>
      </c>
    </row>
    <row r="645" spans="3:11" hidden="1" x14ac:dyDescent="0.25">
      <c r="C645" s="75">
        <v>4</v>
      </c>
      <c r="D645" s="76">
        <f ca="1">RAND()*C663</f>
        <v>2.6788140580619699</v>
      </c>
      <c r="E645" s="44" cm="1">
        <f t="array" aca="1" ref="E645" ca="1">INDEX(C642:C663,RANK(D645,D642:D663))</f>
        <v>20</v>
      </c>
      <c r="F645" s="81" t="str">
        <f>IF($BE$154="","",$BE$154)</f>
        <v>Wert</v>
      </c>
      <c r="K645" s="78" t="str">
        <f ca="1">VLOOKUP(C645,E642:F663,2,0)</f>
        <v>Zeitanpassungen</v>
      </c>
    </row>
    <row r="646" spans="3:11" hidden="1" x14ac:dyDescent="0.25">
      <c r="C646" s="75">
        <v>5</v>
      </c>
      <c r="D646" s="76">
        <f ca="1">RAND()*C663</f>
        <v>20.523455388108722</v>
      </c>
      <c r="E646" s="44" cm="1">
        <f t="array" aca="1" ref="E646" ca="1">INDEX(C642:C663,RANK(D646,D642:D663))</f>
        <v>2</v>
      </c>
      <c r="F646" s="81" t="str">
        <f>IF($BF$153="","",$BF$153)</f>
        <v>Alterung</v>
      </c>
      <c r="K646" s="78" t="str">
        <f ca="1">VLOOKUP(C646,E642:F663,2,0)</f>
        <v>Verschleiß</v>
      </c>
    </row>
    <row r="647" spans="3:11" hidden="1" x14ac:dyDescent="0.25">
      <c r="C647" s="75">
        <v>6</v>
      </c>
      <c r="D647" s="76">
        <f ca="1">RAND()*C663</f>
        <v>1.6358786603785977</v>
      </c>
      <c r="E647" s="44" cm="1">
        <f t="array" aca="1" ref="E647" ca="1">INDEX(C642:C663,RANK(D647,D642:D663))</f>
        <v>21</v>
      </c>
      <c r="F647" s="81" t="str">
        <f>IF($BE$158="","",$BE$158)</f>
        <v>dauernder und intensiver</v>
      </c>
      <c r="K647" s="78" t="str">
        <f ca="1">VLOOKUP(C647,E642:F663,2,0)</f>
        <v>Zeit</v>
      </c>
    </row>
    <row r="648" spans="3:11" hidden="1" x14ac:dyDescent="0.25">
      <c r="C648" s="75">
        <v>7</v>
      </c>
      <c r="D648" s="76">
        <f ca="1">RAND()*C663</f>
        <v>15.477905637844708</v>
      </c>
      <c r="E648" s="44" cm="1">
        <f t="array" aca="1" ref="E648" ca="1">INDEX(C642:C663,RANK(D648,D642:D663))</f>
        <v>5</v>
      </c>
      <c r="F648" s="81" t="str">
        <f>IF($BE$159="","",$BE$159)</f>
        <v>Verschleiß</v>
      </c>
      <c r="K648" s="78" t="str">
        <f ca="1">VLOOKUP(C648,E642:F663,2,0)</f>
        <v>Verbund</v>
      </c>
    </row>
    <row r="649" spans="3:11" hidden="1" x14ac:dyDescent="0.25">
      <c r="C649" s="75">
        <v>8</v>
      </c>
      <c r="D649" s="76">
        <f ca="1">RAND()*C663</f>
        <v>3.5669048494708631</v>
      </c>
      <c r="E649" s="44" cm="1">
        <f t="array" aca="1" ref="E649" ca="1">INDEX(C642:C663,RANK(D649,D642:D663))</f>
        <v>19</v>
      </c>
      <c r="F649" s="81" t="str">
        <f>IF($BE$160="","",$BE$160)</f>
        <v>wirtschaftliche und technische</v>
      </c>
      <c r="K649" s="78" t="str">
        <f ca="1">VLOOKUP(C649,E642:F663,2,0)</f>
        <v>viertel</v>
      </c>
    </row>
    <row r="650" spans="3:11" hidden="1" x14ac:dyDescent="0.25">
      <c r="C650" s="75">
        <v>9</v>
      </c>
      <c r="D650" s="76">
        <f ca="1">RAND()*C663</f>
        <v>7.0354155124512046</v>
      </c>
      <c r="E650" s="44" cm="1">
        <f t="array" aca="1" ref="E650" ca="1">INDEX(C642:C663,RANK(D650,D642:D663))</f>
        <v>13</v>
      </c>
      <c r="F650" s="81" t="str">
        <f>IF($BE$161="","",$BE$161)</f>
        <v>Substanzverringerung</v>
      </c>
      <c r="K650" s="78" t="str">
        <f ca="1">VLOOKUP(C650,E642:F663,2,0)</f>
        <v>ganze</v>
      </c>
    </row>
    <row r="651" spans="3:11" hidden="1" x14ac:dyDescent="0.25">
      <c r="C651" s="75">
        <v>10</v>
      </c>
      <c r="D651" s="76">
        <f ca="1">RAND()*C663</f>
        <v>11.632001180394234</v>
      </c>
      <c r="E651" s="44" cm="1">
        <f t="array" aca="1" ref="E651" ca="1">INDEX(C642:C663,RANK(D651,D642:D663))</f>
        <v>9</v>
      </c>
      <c r="F651" s="81" t="str">
        <f>IF($BE$164="","",$BE$164)</f>
        <v>ganze</v>
      </c>
      <c r="K651" s="78" t="str">
        <f ca="1">VLOOKUP(C651,E642:F663,2,0)</f>
        <v>Nutzung</v>
      </c>
    </row>
    <row r="652" spans="3:11" hidden="1" x14ac:dyDescent="0.25">
      <c r="C652" s="75">
        <v>11</v>
      </c>
      <c r="D652" s="76">
        <f ca="1">RAND()*C663</f>
        <v>20.582930763245976</v>
      </c>
      <c r="E652" s="44" cm="1">
        <f t="array" aca="1" ref="E652" ca="1">INDEX(C642:C663,RANK(D652,D642:D663))</f>
        <v>1</v>
      </c>
      <c r="F652" s="81" t="str">
        <f>IF($BE$165="","",$BE$165)</f>
        <v>halbe</v>
      </c>
      <c r="K652" s="78" t="str">
        <f ca="1">VLOOKUP(C652,E642:F663,2,0)</f>
        <v>Umlaufvermögen</v>
      </c>
    </row>
    <row r="653" spans="3:11" hidden="1" x14ac:dyDescent="0.25">
      <c r="C653" s="75">
        <v>12</v>
      </c>
      <c r="D653" s="76">
        <f ca="1">RAND()*C663</f>
        <v>15.584389970973431</v>
      </c>
      <c r="E653" s="44" cm="1">
        <f t="array" aca="1" ref="E653" ca="1">INDEX(C642:C663,RANK(D653,D642:D663))</f>
        <v>4</v>
      </c>
      <c r="F653" s="81" t="s">
        <v>470</v>
      </c>
      <c r="K653" s="78" t="str">
        <f ca="1">VLOOKUP(C653,E642:F663,2,0)</f>
        <v>Nahrung</v>
      </c>
    </row>
    <row r="654" spans="3:11" hidden="1" x14ac:dyDescent="0.25">
      <c r="C654" s="75">
        <v>13</v>
      </c>
      <c r="D654" s="76">
        <f ca="1">RAND()*C663</f>
        <v>10.118871075938884</v>
      </c>
      <c r="E654" s="44" cm="1">
        <f t="array" aca="1" ref="E654" ca="1">INDEX(C642:C663,RANK(D654,D642:D663))</f>
        <v>11</v>
      </c>
      <c r="F654" s="81" t="s">
        <v>44</v>
      </c>
      <c r="K654" s="78" t="str">
        <f ca="1">VLOOKUP(C654,E642:F663,2,0)</f>
        <v>Substanzverringerung</v>
      </c>
    </row>
    <row r="655" spans="3:11" hidden="1" x14ac:dyDescent="0.25">
      <c r="C655" s="75">
        <v>14</v>
      </c>
      <c r="D655" s="76">
        <f ca="1">RAND()*C663</f>
        <v>8.3098654551813542</v>
      </c>
      <c r="E655" s="44" cm="1">
        <f t="array" aca="1" ref="E655" ca="1">INDEX(C642:C663,RANK(D655,D642:D663))</f>
        <v>12</v>
      </c>
      <c r="F655" s="81" t="s">
        <v>471</v>
      </c>
      <c r="K655" s="78" t="str">
        <f ca="1">VLOOKUP(C655,E642:F663,2,0)</f>
        <v>Wertanpassungen</v>
      </c>
    </row>
    <row r="656" spans="3:11" hidden="1" x14ac:dyDescent="0.25">
      <c r="C656" s="75">
        <v>15</v>
      </c>
      <c r="D656" s="76">
        <f ca="1">RAND()*C663</f>
        <v>15.033054133978343</v>
      </c>
      <c r="E656" s="44" cm="1">
        <f t="array" aca="1" ref="E656" ca="1">INDEX(C642:C663,RANK(D656,D642:D663))</f>
        <v>6</v>
      </c>
      <c r="F656" s="81" t="s">
        <v>472</v>
      </c>
      <c r="K656" s="78" t="str">
        <f ca="1">VLOOKUP(C656,E642:F663,2,0)</f>
        <v>Verjüngung</v>
      </c>
    </row>
    <row r="657" spans="3:11" hidden="1" x14ac:dyDescent="0.25">
      <c r="C657" s="75">
        <v>16</v>
      </c>
      <c r="D657" s="76">
        <f ca="1">RAND()*C663</f>
        <v>4.9409340604954401</v>
      </c>
      <c r="E657" s="44" cm="1">
        <f t="array" aca="1" ref="E657" ca="1">INDEX(C642:C663,RANK(D657,D642:D663))</f>
        <v>15</v>
      </c>
      <c r="F657" s="81" t="s">
        <v>473</v>
      </c>
      <c r="K657" s="78" t="str">
        <f ca="1">VLOOKUP(C657,E642:F663,2,0)</f>
        <v>drittel</v>
      </c>
    </row>
    <row r="658" spans="3:11" hidden="1" x14ac:dyDescent="0.25">
      <c r="C658" s="75">
        <v>17</v>
      </c>
      <c r="D658" s="76">
        <f ca="1">RAND()*C663</f>
        <v>4.1691374590105026</v>
      </c>
      <c r="E658" s="44" cm="1">
        <f t="array" aca="1" ref="E658" ca="1">INDEX(C642:C663,RANK(D658,D642:D663))</f>
        <v>18</v>
      </c>
      <c r="F658" s="81" t="s">
        <v>474</v>
      </c>
      <c r="K658" s="78" t="str">
        <f ca="1">VLOOKUP(C658,E642:F663,2,0)</f>
        <v>Anlagevermögen</v>
      </c>
    </row>
    <row r="659" spans="3:11" hidden="1" x14ac:dyDescent="0.25">
      <c r="C659" s="75">
        <v>18</v>
      </c>
      <c r="D659" s="76">
        <f ca="1">RAND()*C663</f>
        <v>13.018410494585682</v>
      </c>
      <c r="E659" s="44" cm="1">
        <f t="array" aca="1" ref="E659" ca="1">INDEX(C642:C663,RANK(D659,D642:D663))</f>
        <v>7</v>
      </c>
      <c r="F659" s="81" t="s">
        <v>475</v>
      </c>
      <c r="K659" s="78" t="str">
        <f ca="1">VLOOKUP(C659,E642:F663,2,0)</f>
        <v>seltener und extensiver</v>
      </c>
    </row>
    <row r="660" spans="3:11" hidden="1" x14ac:dyDescent="0.25">
      <c r="C660" s="75">
        <v>19</v>
      </c>
      <c r="D660" s="76">
        <f ca="1">RAND()*C663</f>
        <v>1.1595929151185862</v>
      </c>
      <c r="E660" s="44" cm="1">
        <f t="array" aca="1" ref="E660" ca="1">INDEX(C642:C663,RANK(D660,D642:D663))</f>
        <v>22</v>
      </c>
      <c r="F660" s="81" t="s">
        <v>476</v>
      </c>
      <c r="K660" s="78" t="str">
        <f ca="1">VLOOKUP(C660,E642:F663,2,0)</f>
        <v>wirtschaftliche und technische</v>
      </c>
    </row>
    <row r="661" spans="3:11" hidden="1" x14ac:dyDescent="0.25">
      <c r="C661" s="75">
        <v>20</v>
      </c>
      <c r="D661" s="76">
        <f ca="1">RAND()*C663</f>
        <v>17.38785972287339</v>
      </c>
      <c r="E661" s="44" cm="1">
        <f t="array" aca="1" ref="E661" ca="1">INDEX(C642:C663,RANK(D661,D642:D663))</f>
        <v>3</v>
      </c>
      <c r="F661" s="81" t="s">
        <v>477</v>
      </c>
      <c r="K661" s="78" t="str">
        <f ca="1">VLOOKUP(C661,E642:F663,2,0)</f>
        <v>Wert</v>
      </c>
    </row>
    <row r="662" spans="3:11" hidden="1" x14ac:dyDescent="0.25">
      <c r="C662" s="75">
        <v>21</v>
      </c>
      <c r="D662" s="76">
        <f ca="1">RAND()*C663</f>
        <v>12.1570764913787</v>
      </c>
      <c r="E662" s="44" cm="1">
        <f t="array" aca="1" ref="E662" ca="1">INDEX(C642:C663,RANK(D662,D642:D663))</f>
        <v>8</v>
      </c>
      <c r="F662" s="81" t="s">
        <v>478</v>
      </c>
      <c r="K662" s="78" t="str">
        <f ca="1">VLOOKUP(C662,E642:F663,2,0)</f>
        <v>dauernder und intensiver</v>
      </c>
    </row>
    <row r="663" spans="3:11" hidden="1" x14ac:dyDescent="0.25">
      <c r="C663" s="77">
        <v>22</v>
      </c>
      <c r="D663" s="76">
        <f ca="1">RAND()*C663</f>
        <v>4.893756394495627</v>
      </c>
      <c r="E663" s="44" cm="1">
        <f t="array" aca="1" ref="E663" ca="1">INDEX(C642:C663,RANK(D663,D642:D663))</f>
        <v>16</v>
      </c>
      <c r="F663" s="81" t="s">
        <v>479</v>
      </c>
      <c r="K663" s="78" t="str">
        <f ca="1">VLOOKUP(C663,E642:F663,2,0)</f>
        <v>politische und soziale</v>
      </c>
    </row>
    <row r="665" spans="3:11" ht="15.75" hidden="1" thickBot="1" x14ac:dyDescent="0.3">
      <c r="F665" s="143"/>
      <c r="K665" s="79" t="s">
        <v>463</v>
      </c>
    </row>
    <row r="666" spans="3:11" hidden="1" x14ac:dyDescent="0.25">
      <c r="C666" s="75">
        <v>1</v>
      </c>
      <c r="D666" s="76">
        <f ca="1">RAND()*C675</f>
        <v>4.6384683406816896</v>
      </c>
      <c r="E666" s="44" cm="1">
        <f t="array" aca="1" ref="E666" ca="1">INDEX(C666:C675,RANK(D666,D666:D675))</f>
        <v>7</v>
      </c>
      <c r="F666" s="81" t="str">
        <f>IF($BE$180="","",$BE$180)</f>
        <v>Zeitraum</v>
      </c>
      <c r="K666" s="78" t="str">
        <f ca="1">VLOOKUP(C666,E666:F675,2,0)</f>
        <v>Vorrates</v>
      </c>
    </row>
    <row r="667" spans="3:11" hidden="1" x14ac:dyDescent="0.25">
      <c r="C667" s="75">
        <v>2</v>
      </c>
      <c r="D667" s="76">
        <f ca="1">RAND()*C675</f>
        <v>8.2657446737128257</v>
      </c>
      <c r="E667" s="44" cm="1">
        <f t="array" aca="1" ref="E667" ca="1">INDEX(C666:C675,RANK(D667,D666:D675))</f>
        <v>3</v>
      </c>
      <c r="F667" s="81" t="str">
        <f>IF($BE$181="","",$BE$181)</f>
        <v>voraussichtlich</v>
      </c>
      <c r="K667" s="78" t="str">
        <f ca="1">VLOOKUP(C667,E666:F675,2,0)</f>
        <v>benutzt</v>
      </c>
    </row>
    <row r="668" spans="3:11" hidden="1" x14ac:dyDescent="0.25">
      <c r="C668" s="75">
        <v>3</v>
      </c>
      <c r="D668" s="76">
        <f ca="1">RAND()*C675</f>
        <v>1.5509002415216222</v>
      </c>
      <c r="E668" s="44" cm="1">
        <f t="array" aca="1" ref="E668" ca="1">INDEX(C666:C675,RANK(D668,D666:D675))</f>
        <v>10</v>
      </c>
      <c r="F668" s="81" t="str">
        <f>IF($BF$180="","",$BF$180)</f>
        <v>Wirtschaftsgut</v>
      </c>
      <c r="K668" s="78" t="str">
        <f ca="1">VLOOKUP(C668,E666:F675,2,0)</f>
        <v>voraussichtlich</v>
      </c>
    </row>
    <row r="669" spans="3:11" hidden="1" x14ac:dyDescent="0.25">
      <c r="C669" s="75">
        <v>4</v>
      </c>
      <c r="D669" s="76">
        <f ca="1">RAND()*C675</f>
        <v>8.7875263544602475</v>
      </c>
      <c r="E669" s="44" cm="1">
        <f t="array" aca="1" ref="E669" ca="1">INDEX(C666:C675,RANK(D669,D666:D675))</f>
        <v>2</v>
      </c>
      <c r="F669" s="81" t="str">
        <f>IF($BF$181="","",$BF$181)</f>
        <v>benutzt</v>
      </c>
      <c r="K669" s="78" t="str">
        <f ca="1">VLOOKUP(C669,E666:F675,2,0)</f>
        <v>Landgut</v>
      </c>
    </row>
    <row r="670" spans="3:11" hidden="1" x14ac:dyDescent="0.25">
      <c r="C670" s="75">
        <v>5</v>
      </c>
      <c r="D670" s="76">
        <f ca="1">RAND()*C675</f>
        <v>3.6958606033557628</v>
      </c>
      <c r="E670" s="44" cm="1">
        <f t="array" aca="1" ref="E670" ca="1">INDEX(C666:C675,RANK(D670,D666:D675))</f>
        <v>8</v>
      </c>
      <c r="F670" s="81" t="str">
        <f>IF($BE$184="","",$BE$184)</f>
        <v>Anlagegutes</v>
      </c>
      <c r="K670" s="78" t="str">
        <f ca="1">VLOOKUP(C670,E666:F675,2,0)</f>
        <v>rückblickend</v>
      </c>
    </row>
    <row r="671" spans="3:11" hidden="1" x14ac:dyDescent="0.25">
      <c r="C671" s="75">
        <v>6</v>
      </c>
      <c r="D671" s="76">
        <f ca="1">RAND()*C675</f>
        <v>3.5629049051736237</v>
      </c>
      <c r="E671" s="44" cm="1">
        <f t="array" aca="1" ref="E671" ca="1">INDEX(C666:C675,RANK(D671,D666:D675))</f>
        <v>9</v>
      </c>
      <c r="F671" s="81" t="s">
        <v>345</v>
      </c>
      <c r="K671" s="78" t="str">
        <f ca="1">VLOOKUP(C671,E666:F675,2,0)</f>
        <v>verbraucht</v>
      </c>
    </row>
    <row r="672" spans="3:11" hidden="1" x14ac:dyDescent="0.25">
      <c r="C672" s="75">
        <v>7</v>
      </c>
      <c r="D672" s="76">
        <f ca="1">RAND()*C675</f>
        <v>5.5929739020199989</v>
      </c>
      <c r="E672" s="44" cm="1">
        <f t="array" aca="1" ref="E672" ca="1">INDEX(C666:C675,RANK(D672,D666:D675))</f>
        <v>5</v>
      </c>
      <c r="F672" s="81" t="s">
        <v>493</v>
      </c>
      <c r="K672" s="78" t="str">
        <f ca="1">VLOOKUP(C672,E666:F675,2,0)</f>
        <v>Zeitraum</v>
      </c>
    </row>
    <row r="673" spans="3:11" hidden="1" x14ac:dyDescent="0.25">
      <c r="C673" s="75">
        <v>8</v>
      </c>
      <c r="D673" s="76">
        <f ca="1">RAND()*C675</f>
        <v>5.9508627412245074</v>
      </c>
      <c r="E673" s="44" cm="1">
        <f t="array" aca="1" ref="E673" ca="1">INDEX(C666:C675,RANK(D673,D666:D675))</f>
        <v>4</v>
      </c>
      <c r="F673" s="81" t="s">
        <v>494</v>
      </c>
      <c r="K673" s="78" t="str">
        <f ca="1">VLOOKUP(C673,E666:F675,2,0)</f>
        <v>Anlagegutes</v>
      </c>
    </row>
    <row r="674" spans="3:11" hidden="1" x14ac:dyDescent="0.25">
      <c r="C674" s="75">
        <v>9</v>
      </c>
      <c r="D674" s="76">
        <f ca="1">RAND()*C675</f>
        <v>5.0973186323039874</v>
      </c>
      <c r="E674" s="44" cm="1">
        <f t="array" aca="1" ref="E674" ca="1">INDEX(C666:C675,RANK(D674,D666:D675))</f>
        <v>6</v>
      </c>
      <c r="F674" s="81" t="s">
        <v>495</v>
      </c>
      <c r="K674" s="78" t="str">
        <f ca="1">VLOOKUP(C674,E666:F675,2,0)</f>
        <v>Zeitpunkt</v>
      </c>
    </row>
    <row r="675" spans="3:11" hidden="1" x14ac:dyDescent="0.25">
      <c r="C675" s="77">
        <v>10</v>
      </c>
      <c r="D675" s="76">
        <f ca="1">RAND()*C675</f>
        <v>9.844971240881172</v>
      </c>
      <c r="E675" s="44" cm="1">
        <f t="array" aca="1" ref="E675" ca="1">INDEX(C666:C675,RANK(D675,D666:D675))</f>
        <v>1</v>
      </c>
      <c r="F675" s="81" t="s">
        <v>496</v>
      </c>
      <c r="K675" s="78" t="str">
        <f ca="1">VLOOKUP(C675,E666:F675,2,0)</f>
        <v>Wirtschaftsgut</v>
      </c>
    </row>
    <row r="677" spans="3:11" ht="15.75" hidden="1" thickBot="1" x14ac:dyDescent="0.3">
      <c r="K677" s="79" t="s">
        <v>492</v>
      </c>
    </row>
    <row r="678" spans="3:11" hidden="1" x14ac:dyDescent="0.25">
      <c r="C678" s="75">
        <v>1</v>
      </c>
      <c r="D678" s="76">
        <f ca="1">RAND()*C693</f>
        <v>6.1041315293496687</v>
      </c>
      <c r="E678" s="44" cm="1">
        <f t="array" aca="1" ref="E678" ca="1">INDEX(C678:C693,RANK(D678,D678:D693))</f>
        <v>11</v>
      </c>
      <c r="F678" s="81" t="str">
        <f>IF($BE$190="","",$BE$190)</f>
        <v>Heuer</v>
      </c>
      <c r="K678" s="78" t="str">
        <f ca="1">VLOOKUP(C678,E678:F693,2,0)</f>
        <v>halbe Nutzungdauer</v>
      </c>
    </row>
    <row r="679" spans="3:11" hidden="1" x14ac:dyDescent="0.25">
      <c r="C679" s="75">
        <v>2</v>
      </c>
      <c r="D679" s="76">
        <f ca="1">RAND()*C693</f>
        <v>8.011481966673724</v>
      </c>
      <c r="E679" s="44" cm="1">
        <f t="array" aca="1" ref="E679" ca="1">INDEX(C678:C693,RANK(D679,D678:D693))</f>
        <v>10</v>
      </c>
      <c r="F679" s="81" t="str">
        <f>IF($BG$190="","",$BG$190)</f>
        <v>Anschaffungsjahr (AJ)</v>
      </c>
      <c r="K679" s="78" t="str">
        <f ca="1">VLOOKUP(C679,E678:F693,2,0)</f>
        <v>Ankaufswert</v>
      </c>
    </row>
    <row r="680" spans="3:11" hidden="1" x14ac:dyDescent="0.25">
      <c r="C680" s="75">
        <v>3</v>
      </c>
      <c r="D680" s="76">
        <f ca="1">RAND()*C693</f>
        <v>4.7366524120065403</v>
      </c>
      <c r="E680" s="44" cm="1">
        <f t="array" aca="1" ref="E680" ca="1">INDEX(C678:C693,RANK(D680,D678:D693))</f>
        <v>13</v>
      </c>
      <c r="F680" s="81" t="str">
        <f>IF($BE$195="","",$BE$195)</f>
        <v>Anschaffungswert (AW)</v>
      </c>
      <c r="K680" s="78" t="str">
        <f ca="1">VLOOKUP(C680,E678:F693,2,0)</f>
        <v>Alter</v>
      </c>
    </row>
    <row r="681" spans="3:11" hidden="1" x14ac:dyDescent="0.25">
      <c r="C681" s="75">
        <v>4</v>
      </c>
      <c r="D681" s="76">
        <f ca="1">RAND()*C693</f>
        <v>0.26321753812107218</v>
      </c>
      <c r="E681" s="44" cm="1">
        <f t="array" aca="1" ref="E681" ca="1">INDEX(C678:C693,RANK(D681,D678:D693))</f>
        <v>16</v>
      </c>
      <c r="F681" s="81" t="str">
        <f>IF($BF$195="","",$BF$195)</f>
        <v>Nutzungsdauer (ND)</v>
      </c>
      <c r="K681" s="78" t="str">
        <f ca="1">VLOOKUP(C681,E678:F693,2,0)</f>
        <v>Abschreibungszeit (AZ)</v>
      </c>
    </row>
    <row r="682" spans="3:11" hidden="1" x14ac:dyDescent="0.25">
      <c r="C682" s="75">
        <v>5</v>
      </c>
      <c r="D682" s="76">
        <f ca="1">RAND()*C693</f>
        <v>3.0832929582036819</v>
      </c>
      <c r="E682" s="44" cm="1">
        <f t="array" aca="1" ref="E682" ca="1">INDEX(C678:C693,RANK(D682,D678:D693))</f>
        <v>14</v>
      </c>
      <c r="F682" s="81" t="str">
        <f>IF($BE$201="","",$BE$201)</f>
        <v>jährliche Afa (jAfa)</v>
      </c>
      <c r="K682" s="78" t="str">
        <f ca="1">VLOOKUP(C682,E678:F693,2,0)</f>
        <v>Zeitwert am 1.1. (ZW1.1.)</v>
      </c>
    </row>
    <row r="683" spans="3:11" hidden="1" x14ac:dyDescent="0.25">
      <c r="C683" s="75">
        <v>6</v>
      </c>
      <c r="D683" s="76">
        <f ca="1">RAND()*C693</f>
        <v>14.030725273874046</v>
      </c>
      <c r="E683" s="44" cm="1">
        <f t="array" aca="1" ref="E683" ca="1">INDEX(C678:C693,RANK(D683,D678:D693))</f>
        <v>3</v>
      </c>
      <c r="F683" s="81" t="str">
        <f>IF($BG$201="","",$BG$201)</f>
        <v>Alter</v>
      </c>
      <c r="K683" s="78" t="str">
        <f ca="1">VLOOKUP(C683,E678:F693,2,0)</f>
        <v>Verkaufswert (VW)</v>
      </c>
    </row>
    <row r="684" spans="3:11" hidden="1" x14ac:dyDescent="0.25">
      <c r="C684" s="75">
        <v>7</v>
      </c>
      <c r="D684" s="76">
        <f ca="1">RAND()*C693</f>
        <v>15.836802678722819</v>
      </c>
      <c r="E684" s="44" cm="1">
        <f t="array" aca="1" ref="E684" ca="1">INDEX(C678:C693,RANK(D684,D678:D693))</f>
        <v>1</v>
      </c>
      <c r="F684" s="81" t="s">
        <v>465</v>
      </c>
      <c r="K684" s="78" t="str">
        <f ca="1">VLOOKUP(C684,E678:F693,2,0)</f>
        <v>doppelte Afa (dAfa)</v>
      </c>
    </row>
    <row r="685" spans="3:11" hidden="1" x14ac:dyDescent="0.25">
      <c r="C685" s="75">
        <v>8</v>
      </c>
      <c r="D685" s="76">
        <f ca="1">RAND()*C693</f>
        <v>5.6659960425451121</v>
      </c>
      <c r="E685" s="44" cm="1">
        <f t="array" aca="1" ref="E685" ca="1">INDEX(C678:C693,RANK(D685,D678:D693))</f>
        <v>12</v>
      </c>
      <c r="F685" s="81" t="str">
        <f>IF($BG$206="","",$BG$206)</f>
        <v>bisherige Afa (bAfa)</v>
      </c>
      <c r="K685" s="78" t="str">
        <f ca="1">VLOOKUP(C685,E678:F693,2,0)</f>
        <v>Zeitwert am 1.1. (ZW31.12.)</v>
      </c>
    </row>
    <row r="686" spans="3:11" hidden="1" x14ac:dyDescent="0.25">
      <c r="C686" s="75">
        <v>9</v>
      </c>
      <c r="D686" s="76">
        <f ca="1">RAND()*C693</f>
        <v>11.821103985453531</v>
      </c>
      <c r="E686" s="44" cm="1">
        <f t="array" aca="1" ref="E686" ca="1">INDEX(C678:C693,RANK(D686,D678:D693))</f>
        <v>5</v>
      </c>
      <c r="F686" s="81" t="str">
        <f>IF($BE$211="","",$BE$211)</f>
        <v>Zeitwert am 1.1. (ZW1.1.)</v>
      </c>
      <c r="K686" s="78" t="str">
        <f ca="1">VLOOKUP(C686,E678:F693,2,0)</f>
        <v>Verkehrswert</v>
      </c>
    </row>
    <row r="687" spans="3:11" hidden="1" x14ac:dyDescent="0.25">
      <c r="C687" s="75">
        <v>10</v>
      </c>
      <c r="D687" s="76">
        <f ca="1">RAND()*C693</f>
        <v>10.003296163349058</v>
      </c>
      <c r="E687" s="44" cm="1">
        <f t="array" aca="1" ref="E687" ca="1">INDEX(C678:C693,RANK(D687,D678:D693))</f>
        <v>8</v>
      </c>
      <c r="F687" s="81" t="s">
        <v>464</v>
      </c>
      <c r="K687" s="78" t="str">
        <f ca="1">VLOOKUP(C687,E678:F693,2,0)</f>
        <v>Anschaffungsjahr (AJ)</v>
      </c>
    </row>
    <row r="688" spans="3:11" hidden="1" x14ac:dyDescent="0.25">
      <c r="C688" s="75">
        <v>11</v>
      </c>
      <c r="D688" s="76">
        <f ca="1">RAND()*C693</f>
        <v>8.6589815988792331</v>
      </c>
      <c r="E688" s="44" cm="1">
        <f t="array" aca="1" ref="E688" ca="1">INDEX(C678:C693,RANK(D688,D678:D693))</f>
        <v>9</v>
      </c>
      <c r="F688" s="81" t="s">
        <v>312</v>
      </c>
      <c r="K688" s="78" t="str">
        <f ca="1">VLOOKUP(C688,E678:F693,2,0)</f>
        <v>Heuer</v>
      </c>
    </row>
    <row r="689" spans="3:11" hidden="1" x14ac:dyDescent="0.25">
      <c r="C689" s="75">
        <v>12</v>
      </c>
      <c r="D689" s="76">
        <f ca="1">RAND()*C693</f>
        <v>13.2514338962688</v>
      </c>
      <c r="E689" s="44" cm="1">
        <f t="array" aca="1" ref="E689" ca="1">INDEX(C678:C693,RANK(D689,D678:D693))</f>
        <v>4</v>
      </c>
      <c r="F689" s="81" t="s">
        <v>466</v>
      </c>
      <c r="K689" s="78" t="str">
        <f ca="1">VLOOKUP(C689,E678:F693,2,0)</f>
        <v>bisherige Afa (bAfa)</v>
      </c>
    </row>
    <row r="690" spans="3:11" hidden="1" x14ac:dyDescent="0.25">
      <c r="C690" s="75">
        <v>13</v>
      </c>
      <c r="D690" s="76">
        <f ca="1">RAND()*C693</f>
        <v>15.360760763238618</v>
      </c>
      <c r="E690" s="44" cm="1">
        <f t="array" aca="1" ref="E690" ca="1">INDEX(C678:C693,RANK(D690,D678:D693))</f>
        <v>2</v>
      </c>
      <c r="F690" s="81" t="s">
        <v>324</v>
      </c>
      <c r="K690" s="78" t="str">
        <f ca="1">VLOOKUP(C690,E678:F693,2,0)</f>
        <v>Anschaffungswert (AW)</v>
      </c>
    </row>
    <row r="691" spans="3:11" hidden="1" x14ac:dyDescent="0.25">
      <c r="C691" s="75">
        <v>14</v>
      </c>
      <c r="D691" s="76">
        <f ca="1">RAND()*C693</f>
        <v>11.084058354128711</v>
      </c>
      <c r="E691" s="44" cm="1">
        <f t="array" aca="1" ref="E691" ca="1">INDEX(C678:C693,RANK(D691,D678:D693))</f>
        <v>6</v>
      </c>
      <c r="F691" s="81" t="s">
        <v>467</v>
      </c>
      <c r="K691" s="78" t="str">
        <f ca="1">VLOOKUP(C691,E678:F693,2,0)</f>
        <v>jährliche Afa (jAfa)</v>
      </c>
    </row>
    <row r="692" spans="3:11" hidden="1" x14ac:dyDescent="0.25">
      <c r="C692" s="75">
        <v>15</v>
      </c>
      <c r="D692" s="76">
        <f ca="1">RAND()*C693</f>
        <v>1.8339972143247962</v>
      </c>
      <c r="E692" s="44" cm="1">
        <f t="array" aca="1" ref="E692" ca="1">INDEX(C678:C693,RANK(D692,D678:D693))</f>
        <v>15</v>
      </c>
      <c r="F692" s="81" t="s">
        <v>468</v>
      </c>
      <c r="K692" s="78" t="str">
        <f ca="1">VLOOKUP(C692,E678:F693,2,0)</f>
        <v>mittlere Afa (mAfa)</v>
      </c>
    </row>
    <row r="693" spans="3:11" hidden="1" x14ac:dyDescent="0.25">
      <c r="C693" s="77">
        <v>16</v>
      </c>
      <c r="D693" s="76">
        <f ca="1">RAND()*C693</f>
        <v>10.874717774451856</v>
      </c>
      <c r="E693" s="44" cm="1">
        <f t="array" aca="1" ref="E693" ca="1">INDEX(C678:C693,RANK(D693,D678:D693))</f>
        <v>7</v>
      </c>
      <c r="F693" s="81" t="s">
        <v>469</v>
      </c>
      <c r="K693" s="78" t="str">
        <f ca="1">VLOOKUP(C693,E678:F693,2,0)</f>
        <v>Nutzungsdauer (ND)</v>
      </c>
    </row>
    <row r="695" spans="3:11" ht="15.75" hidden="1" thickBot="1" x14ac:dyDescent="0.3">
      <c r="K695" s="79" t="s">
        <v>522</v>
      </c>
    </row>
    <row r="696" spans="3:11" hidden="1" x14ac:dyDescent="0.25">
      <c r="C696" s="75">
        <v>1</v>
      </c>
      <c r="D696" s="76">
        <f ca="1">RAND()*C720</f>
        <v>9.5842101381752194</v>
      </c>
      <c r="E696" s="44" cm="1">
        <f t="array" aca="1" ref="E696" ca="1">INDEX(C696:C720,RANK(D696,D696:D720))</f>
        <v>15</v>
      </c>
      <c r="F696" s="81" t="str">
        <f>IF($BE$230="","",$BE$230)</f>
        <v>Aufnahme</v>
      </c>
      <c r="K696" s="78" t="str">
        <f ca="1">VLOOKUP(C696,E696:F720,2,0)</f>
        <v>Ankaufswert</v>
      </c>
    </row>
    <row r="697" spans="3:11" hidden="1" x14ac:dyDescent="0.25">
      <c r="C697" s="75">
        <v>2</v>
      </c>
      <c r="D697" s="76">
        <f ca="1">RAND()*C720</f>
        <v>7.712411961385107</v>
      </c>
      <c r="E697" s="44" cm="1">
        <f t="array" aca="1" ref="E697" ca="1">INDEX(C696:C720,RANK(D697,D696:D720))</f>
        <v>18</v>
      </c>
      <c r="F697" s="81" t="str">
        <f>IF($BF$230="","",$BF$230)</f>
        <v>Inventar</v>
      </c>
      <c r="K697" s="78" t="str">
        <f ca="1">VLOOKUP(C697,E696:F720,2,0)</f>
        <v>KEINE Zeitwert (ZW)</v>
      </c>
    </row>
    <row r="698" spans="3:11" hidden="1" x14ac:dyDescent="0.25">
      <c r="C698" s="75">
        <v>3</v>
      </c>
      <c r="D698" s="76">
        <f ca="1">RAND()*C720</f>
        <v>8.2568746074423807</v>
      </c>
      <c r="E698" s="44" cm="1">
        <f t="array" aca="1" ref="E698" ca="1">INDEX(C696:C720,RANK(D698,D696:D720))</f>
        <v>17</v>
      </c>
      <c r="F698" s="81" t="str">
        <f>IF($BE$235="","",$BE$235)</f>
        <v>Geringwertige</v>
      </c>
      <c r="K698" s="78" t="str">
        <f ca="1">VLOOKUP(C698,E696:F720,2,0)</f>
        <v>Anschaffungswert</v>
      </c>
    </row>
    <row r="699" spans="3:11" hidden="1" x14ac:dyDescent="0.25">
      <c r="C699" s="75">
        <v>4</v>
      </c>
      <c r="D699" s="76">
        <f ca="1">RAND()*C720</f>
        <v>7.1072499221313841</v>
      </c>
      <c r="E699" s="44" cm="1">
        <f t="array" aca="1" ref="E699" ca="1">INDEX(C696:C720,RANK(D699,D696:D720))</f>
        <v>19</v>
      </c>
      <c r="F699" s="81" t="str">
        <f>IF($BF$235="","",$BF$235)</f>
        <v>Wirtschaftsgüter</v>
      </c>
      <c r="K699" s="78" t="str">
        <f ca="1">VLOOKUP(C699,E696:F720,2,0)</f>
        <v>Bestand</v>
      </c>
    </row>
    <row r="700" spans="3:11" hidden="1" x14ac:dyDescent="0.25">
      <c r="C700" s="75">
        <v>5</v>
      </c>
      <c r="D700" s="76">
        <f ca="1">RAND()*C720</f>
        <v>4.2766424521448352</v>
      </c>
      <c r="E700" s="44" cm="1">
        <f t="array" aca="1" ref="E700" ca="1">INDEX(C696:C720,RANK(D700,D696:D720))</f>
        <v>23</v>
      </c>
      <c r="F700" s="81" t="str">
        <f>IF($BE$236="","",$BE$236)</f>
        <v>nichtabnutzbares</v>
      </c>
      <c r="K700" s="78" t="str">
        <f ca="1">VLOOKUP(C700,E696:F720,2,0)</f>
        <v>vermutlichem</v>
      </c>
    </row>
    <row r="701" spans="3:11" hidden="1" x14ac:dyDescent="0.25">
      <c r="C701" s="75">
        <v>6</v>
      </c>
      <c r="D701" s="76">
        <f ca="1">RAND()*C720</f>
        <v>8.3065556938923457</v>
      </c>
      <c r="E701" s="44" cm="1">
        <f t="array" aca="1" ref="E701" ca="1">INDEX(C696:C720,RANK(D701,D696:D720))</f>
        <v>16</v>
      </c>
      <c r="F701" s="81" t="str">
        <f>IF($BF$236="","",$BF$236)</f>
        <v>Anlagevermögen</v>
      </c>
      <c r="K701" s="78" t="str">
        <f ca="1">VLOOKUP(C701,E696:F720,2,0)</f>
        <v>Maschinen</v>
      </c>
    </row>
    <row r="702" spans="3:11" hidden="1" x14ac:dyDescent="0.25">
      <c r="C702" s="75">
        <v>7</v>
      </c>
      <c r="D702" s="76">
        <f ca="1">RAND()*C720</f>
        <v>4.9207799915637871</v>
      </c>
      <c r="E702" s="44" cm="1">
        <f t="array" aca="1" ref="E702" ca="1">INDEX(C696:C720,RANK(D702,D696:D720))</f>
        <v>21</v>
      </c>
      <c r="F702" s="81" t="e">
        <f>IF(#REF!="","",#REF!)</f>
        <v>#REF!</v>
      </c>
      <c r="K702" s="78" t="str">
        <f ca="1">VLOOKUP(C702,E696:F720,2,0)</f>
        <v>abnutzbares</v>
      </c>
    </row>
    <row r="703" spans="3:11" hidden="1" x14ac:dyDescent="0.25">
      <c r="C703" s="75">
        <v>8</v>
      </c>
      <c r="D703" s="76">
        <f ca="1">RAND()*C720</f>
        <v>15.003345055339398</v>
      </c>
      <c r="E703" s="44" cm="1">
        <f t="array" aca="1" ref="E703" ca="1">INDEX(C696:C720,RANK(D703,D696:D720))</f>
        <v>9</v>
      </c>
      <c r="F703" s="81" t="e">
        <f>IF(#REF!="","",#REF!)</f>
        <v>#REF!</v>
      </c>
      <c r="K703" s="78" t="str">
        <f ca="1">VLOOKUP(C703,E696:F720,2,0)</f>
        <v>Aufwand</v>
      </c>
    </row>
    <row r="704" spans="3:11" hidden="1" x14ac:dyDescent="0.25">
      <c r="C704" s="75">
        <v>9</v>
      </c>
      <c r="D704" s="76">
        <f ca="1">RAND()*C720</f>
        <v>24.070750471898982</v>
      </c>
      <c r="E704" s="44" cm="1">
        <f t="array" aca="1" ref="E704" ca="1">INDEX(C696:C720,RANK(D704,D696:D720))</f>
        <v>3</v>
      </c>
      <c r="F704" s="81" t="str">
        <f>IF($BE$239="","",$BE$239)</f>
        <v>Anschaffungswert</v>
      </c>
      <c r="K704" s="78" t="e">
        <f ca="1">VLOOKUP(C704,E696:F720,2,0)</f>
        <v>#REF!</v>
      </c>
    </row>
    <row r="705" spans="3:11" hidden="1" x14ac:dyDescent="0.25">
      <c r="C705" s="75">
        <v>10</v>
      </c>
      <c r="D705" s="76">
        <f ca="1">RAND()*C720</f>
        <v>24.268656194025024</v>
      </c>
      <c r="E705" s="44" cm="1">
        <f t="array" aca="1" ref="E705" ca="1">INDEX(C696:C720,RANK(D705,D696:D720))</f>
        <v>1</v>
      </c>
      <c r="F705" s="81" t="str">
        <f>IF($BE$219="","",$BE$219)</f>
        <v>Ankaufswert</v>
      </c>
      <c r="K705" s="78" t="str">
        <f ca="1">VLOOKUP(C705,E696:F720,2,0)</f>
        <v>Verkaufswert</v>
      </c>
    </row>
    <row r="706" spans="3:11" hidden="1" x14ac:dyDescent="0.25">
      <c r="C706" s="75">
        <v>11</v>
      </c>
      <c r="D706" s="76">
        <f ca="1">RAND()*C720</f>
        <v>14.828577663869286</v>
      </c>
      <c r="E706" s="44" cm="1">
        <f t="array" aca="1" ref="E706" ca="1">INDEX(C696:C720,RANK(D706,D696:D720))</f>
        <v>10</v>
      </c>
      <c r="F706" s="81" t="str">
        <f>IF($BE$220="","",$BE$220)</f>
        <v>Verkaufswert</v>
      </c>
      <c r="K706" s="78" t="str">
        <f ca="1">VLOOKUP(C706,E696:F720,2,0)</f>
        <v>Hochwertige</v>
      </c>
    </row>
    <row r="707" spans="3:11" hidden="1" x14ac:dyDescent="0.25">
      <c r="C707" s="75">
        <v>12</v>
      </c>
      <c r="D707" s="76">
        <f ca="1">RAND()*C720</f>
        <v>4.3924138047019081</v>
      </c>
      <c r="E707" s="44" cm="1">
        <f t="array" aca="1" ref="E707" ca="1">INDEX(C696:C720,RANK(D707,D696:D720))</f>
        <v>22</v>
      </c>
      <c r="F707" s="81" t="str">
        <f>IF($BE$221="","",$BE$221)</f>
        <v>tatsächlichem</v>
      </c>
      <c r="K707" s="78" t="str">
        <f ca="1">VLOOKUP(C707,E696:F720,2,0)</f>
        <v>KEINE Abschreibung (Afa)</v>
      </c>
    </row>
    <row r="708" spans="3:11" hidden="1" x14ac:dyDescent="0.25">
      <c r="C708" s="75">
        <v>13</v>
      </c>
      <c r="D708" s="76">
        <f ca="1">RAND()*C720</f>
        <v>24.020918901364627</v>
      </c>
      <c r="E708" s="44" cm="1">
        <f t="array" aca="1" ref="E708" ca="1">INDEX(C696:C720,RANK(D708,D696:D720))</f>
        <v>4</v>
      </c>
      <c r="F708" s="81" t="str">
        <f>IF($BF$221="","",$BF$221)</f>
        <v>Bestand</v>
      </c>
      <c r="K708" s="78" t="str">
        <f ca="1">VLOOKUP(C708,E696:F720,2,0)</f>
        <v>Gebäude</v>
      </c>
    </row>
    <row r="709" spans="3:11" hidden="1" x14ac:dyDescent="0.25">
      <c r="C709" s="75">
        <v>14</v>
      </c>
      <c r="D709" s="76">
        <f ca="1">RAND()*C720</f>
        <v>16.339088420876774</v>
      </c>
      <c r="E709" s="44" cm="1">
        <f t="array" aca="1" ref="E709" ca="1">INDEX(C696:C720,RANK(D709,D696:D720))</f>
        <v>8</v>
      </c>
      <c r="F709" s="81" t="str">
        <f>IF($BE$224="","",$BE$224)</f>
        <v>Aufwand</v>
      </c>
      <c r="K709" s="78" t="str">
        <f ca="1">VLOOKUP(C709,E696:F720,2,0)</f>
        <v>Abschreibung (Afa)</v>
      </c>
    </row>
    <row r="710" spans="3:11" hidden="1" x14ac:dyDescent="0.25">
      <c r="C710" s="75">
        <v>15</v>
      </c>
      <c r="D710" s="76">
        <f ca="1">RAND()*C720</f>
        <v>12.841808640013911</v>
      </c>
      <c r="E710" s="44" cm="1">
        <f t="array" aca="1" ref="E710" ca="1">INDEX(C696:C720,RANK(D710,D696:D720))</f>
        <v>12</v>
      </c>
      <c r="F710" s="81" t="str">
        <f>IF($BE$226="","",$BE$226)</f>
        <v>KEINE Abschreibung (Afa)</v>
      </c>
      <c r="K710" s="78" t="str">
        <f ca="1">VLOOKUP(C710,E696:F720,2,0)</f>
        <v>Aufnahme</v>
      </c>
    </row>
    <row r="711" spans="3:11" hidden="1" x14ac:dyDescent="0.25">
      <c r="C711" s="75">
        <v>16</v>
      </c>
      <c r="D711" s="76">
        <f ca="1">RAND()*C720</f>
        <v>24.246416041579263</v>
      </c>
      <c r="E711" s="44" cm="1">
        <f t="array" aca="1" ref="E711" ca="1">INDEX(C696:C720,RANK(D711,D696:D720))</f>
        <v>2</v>
      </c>
      <c r="F711" s="81" t="str">
        <f>IF($BE$227="","",$BE$227)</f>
        <v>KEINE Zeitwert (ZW)</v>
      </c>
      <c r="K711" s="78" t="str">
        <f ca="1">VLOOKUP(C711,E696:F720,2,0)</f>
        <v>Anlagevermögen</v>
      </c>
    </row>
    <row r="712" spans="3:11" hidden="1" x14ac:dyDescent="0.25">
      <c r="C712" s="75">
        <v>17</v>
      </c>
      <c r="D712" s="76">
        <f ca="1">RAND()*C720</f>
        <v>20.71607657252844</v>
      </c>
      <c r="E712" s="44" cm="1">
        <f t="array" aca="1" ref="E712" ca="1">INDEX(C696:C720,RANK(D712,D696:D720))</f>
        <v>6</v>
      </c>
      <c r="F712" s="81" t="s">
        <v>523</v>
      </c>
      <c r="K712" s="78" t="str">
        <f ca="1">VLOOKUP(C712,E696:F720,2,0)</f>
        <v>Geringwertige</v>
      </c>
    </row>
    <row r="713" spans="3:11" hidden="1" x14ac:dyDescent="0.25">
      <c r="C713" s="75">
        <v>18</v>
      </c>
      <c r="D713" s="76">
        <f ca="1">RAND()*C720</f>
        <v>10.905055249375101</v>
      </c>
      <c r="E713" s="44" cm="1">
        <f t="array" aca="1" ref="E713" ca="1">INDEX(C696:C720,RANK(D713,D696:D720))</f>
        <v>13</v>
      </c>
      <c r="F713" s="81" t="s">
        <v>41</v>
      </c>
      <c r="K713" s="78" t="str">
        <f ca="1">VLOOKUP(C713,E696:F720,2,0)</f>
        <v>Inventar</v>
      </c>
    </row>
    <row r="714" spans="3:11" hidden="1" x14ac:dyDescent="0.25">
      <c r="C714" s="75">
        <v>19</v>
      </c>
      <c r="D714" s="76">
        <f ca="1">RAND()*C720</f>
        <v>13.361207360420169</v>
      </c>
      <c r="E714" s="44" cm="1">
        <f t="array" aca="1" ref="E714" ca="1">INDEX(C696:C720,RANK(D714,D696:D720))</f>
        <v>11</v>
      </c>
      <c r="F714" s="81" t="s">
        <v>524</v>
      </c>
      <c r="K714" s="78" t="str">
        <f ca="1">VLOOKUP(C714,E696:F720,2,0)</f>
        <v>Wirtschaftsgüter</v>
      </c>
    </row>
    <row r="715" spans="3:11" hidden="1" x14ac:dyDescent="0.25">
      <c r="C715" s="75">
        <v>20</v>
      </c>
      <c r="D715" s="76">
        <f ca="1">RAND()*C720</f>
        <v>23.239963248511629</v>
      </c>
      <c r="E715" s="44" cm="1">
        <f t="array" aca="1" ref="E715" ca="1">INDEX(C696:C720,RANK(D715,D696:D720))</f>
        <v>5</v>
      </c>
      <c r="F715" s="81" t="s">
        <v>525</v>
      </c>
      <c r="K715" s="78" t="str">
        <f ca="1">VLOOKUP(C715,E696:F720,2,0)</f>
        <v>Umlaufvermögen</v>
      </c>
    </row>
    <row r="716" spans="3:11" hidden="1" x14ac:dyDescent="0.25">
      <c r="C716" s="75">
        <v>21</v>
      </c>
      <c r="D716" s="76">
        <f ca="1">RAND()*C720</f>
        <v>19.479033898107168</v>
      </c>
      <c r="E716" s="44" cm="1">
        <f t="array" aca="1" ref="E716" ca="1">INDEX(C696:C720,RANK(D716,D696:D720))</f>
        <v>7</v>
      </c>
      <c r="F716" s="81" t="s">
        <v>526</v>
      </c>
      <c r="K716" s="78" t="e">
        <f ca="1">VLOOKUP(C716,E696:F720,2,0)</f>
        <v>#REF!</v>
      </c>
    </row>
    <row r="717" spans="3:11" hidden="1" x14ac:dyDescent="0.25">
      <c r="C717" s="75">
        <v>22</v>
      </c>
      <c r="D717" s="76">
        <f ca="1">RAND()*C720</f>
        <v>6.255492305295185</v>
      </c>
      <c r="E717" s="44" cm="1">
        <f t="array" aca="1" ref="E717" ca="1">INDEX(C696:C720,RANK(D717,D696:D720))</f>
        <v>20</v>
      </c>
      <c r="F717" s="81" t="s">
        <v>44</v>
      </c>
      <c r="K717" s="78" t="str">
        <f ca="1">VLOOKUP(C717,E696:F720,2,0)</f>
        <v>tatsächlichem</v>
      </c>
    </row>
    <row r="718" spans="3:11" hidden="1" x14ac:dyDescent="0.25">
      <c r="C718" s="75">
        <v>23</v>
      </c>
      <c r="D718" s="76">
        <f ca="1">RAND()*C720</f>
        <v>4.2587459872015208</v>
      </c>
      <c r="E718" s="44" cm="1">
        <f t="array" aca="1" ref="E718" ca="1">INDEX(C696:C720,RANK(D718,D696:D720))</f>
        <v>24</v>
      </c>
      <c r="F718" s="81" t="s">
        <v>527</v>
      </c>
      <c r="K718" s="78" t="str">
        <f ca="1">VLOOKUP(C718,E696:F720,2,0)</f>
        <v>nichtabnutzbares</v>
      </c>
    </row>
    <row r="719" spans="3:11" hidden="1" x14ac:dyDescent="0.25">
      <c r="C719" s="75">
        <v>24</v>
      </c>
      <c r="D719" s="76">
        <f ca="1">RAND()*C720</f>
        <v>9.8368840898252259</v>
      </c>
      <c r="E719" s="44" cm="1">
        <f t="array" aca="1" ref="E719" ca="1">INDEX(C696:C720,RANK(D719,D696:D720))</f>
        <v>14</v>
      </c>
      <c r="F719" s="81" t="s">
        <v>314</v>
      </c>
      <c r="K719" s="78" t="str">
        <f ca="1">VLOOKUP(C719,E696:F720,2,0)</f>
        <v>Ertrag</v>
      </c>
    </row>
    <row r="720" spans="3:11" hidden="1" x14ac:dyDescent="0.25">
      <c r="C720" s="77">
        <v>25</v>
      </c>
      <c r="D720" s="76">
        <f ca="1">RAND()*C720</f>
        <v>0.27643144782998064</v>
      </c>
      <c r="E720" s="44" cm="1">
        <f t="array" aca="1" ref="E720" ca="1">INDEX(C696:C720,RANK(D720,D696:D720))</f>
        <v>25</v>
      </c>
      <c r="F720" s="81" t="s">
        <v>318</v>
      </c>
      <c r="K720" s="78" t="str">
        <f ca="1">VLOOKUP(C720,E696:F720,2,0)</f>
        <v>Zeitwert (ZW)</v>
      </c>
    </row>
  </sheetData>
  <sheetProtection algorithmName="SHA-512" hashValue="M3GVvFbcUOH5kgcp4xPSUODDPVjPufNxCrushb68uLBmWZQPPvpQhkd5phGcdFeyCaQhgR8LRZq+S0rWAIGQtw==" saltValue="0kzdIHDKaKy+162wKl5a+A==" spinCount="100000" sheet="1" objects="1" scenarios="1" selectLockedCells="1"/>
  <mergeCells count="233">
    <mergeCell ref="AD1:AF2"/>
    <mergeCell ref="E217:L217"/>
    <mergeCell ref="N217:U217"/>
    <mergeCell ref="F219:M219"/>
    <mergeCell ref="F220:M220"/>
    <mergeCell ref="F221:M221"/>
    <mergeCell ref="N221:U221"/>
    <mergeCell ref="E224:L224"/>
    <mergeCell ref="F226:M226"/>
    <mergeCell ref="F227:M227"/>
    <mergeCell ref="D216:W216"/>
    <mergeCell ref="E230:L230"/>
    <mergeCell ref="N230:U230"/>
    <mergeCell ref="E235:L235"/>
    <mergeCell ref="E236:L236"/>
    <mergeCell ref="M236:T236"/>
    <mergeCell ref="M235:T235"/>
    <mergeCell ref="E239:L239"/>
    <mergeCell ref="F232:M232"/>
    <mergeCell ref="F233:M233"/>
    <mergeCell ref="D229:W229"/>
    <mergeCell ref="C214:AA214"/>
    <mergeCell ref="D179:W179"/>
    <mergeCell ref="J180:Q180"/>
    <mergeCell ref="U180:AB180"/>
    <mergeCell ref="T181:AA181"/>
    <mergeCell ref="D181:K181"/>
    <mergeCell ref="N184:U184"/>
    <mergeCell ref="C215:AB215"/>
    <mergeCell ref="G206:P206"/>
    <mergeCell ref="R206:AA206"/>
    <mergeCell ref="G211:P211"/>
    <mergeCell ref="R211:AA211"/>
    <mergeCell ref="H196:Q196"/>
    <mergeCell ref="D150:W150"/>
    <mergeCell ref="C149:AA149"/>
    <mergeCell ref="U378:AA378"/>
    <mergeCell ref="G377:M377"/>
    <mergeCell ref="G385:M385"/>
    <mergeCell ref="I386:O386"/>
    <mergeCell ref="V390:AA390"/>
    <mergeCell ref="R387:W387"/>
    <mergeCell ref="J383:O383"/>
    <mergeCell ref="R389:W389"/>
    <mergeCell ref="D128:AB128"/>
    <mergeCell ref="D124:N126"/>
    <mergeCell ref="Q104:AA106"/>
    <mergeCell ref="D108:N110"/>
    <mergeCell ref="Q112:AA114"/>
    <mergeCell ref="D116:N118"/>
    <mergeCell ref="Q120:AA122"/>
    <mergeCell ref="D93:N93"/>
    <mergeCell ref="D97:N97"/>
    <mergeCell ref="D91:N91"/>
    <mergeCell ref="D90:N90"/>
    <mergeCell ref="D92:N92"/>
    <mergeCell ref="D85:AB85"/>
    <mergeCell ref="D94:N94"/>
    <mergeCell ref="D84:AB84"/>
    <mergeCell ref="V339:Z339"/>
    <mergeCell ref="N328:R328"/>
    <mergeCell ref="D334:AB334"/>
    <mergeCell ref="G338:K338"/>
    <mergeCell ref="D327:AB327"/>
    <mergeCell ref="S330:W330"/>
    <mergeCell ref="I332:M332"/>
    <mergeCell ref="D298:AB298"/>
    <mergeCell ref="D309:AB309"/>
    <mergeCell ref="E351:K351"/>
    <mergeCell ref="M351:S351"/>
    <mergeCell ref="D352:J352"/>
    <mergeCell ref="E40:N40"/>
    <mergeCell ref="J389:L389"/>
    <mergeCell ref="H380:J381"/>
    <mergeCell ref="K375:N375"/>
    <mergeCell ref="D367:AB367"/>
    <mergeCell ref="L357:T357"/>
    <mergeCell ref="E359:M359"/>
    <mergeCell ref="D361:L361"/>
    <mergeCell ref="E316:N316"/>
    <mergeCell ref="G299:P299"/>
    <mergeCell ref="F300:O300"/>
    <mergeCell ref="D350:AB350"/>
    <mergeCell ref="D356:AB356"/>
    <mergeCell ref="M352:S352"/>
    <mergeCell ref="T352:Z352"/>
    <mergeCell ref="D353:J353"/>
    <mergeCell ref="O353:U353"/>
    <mergeCell ref="N354:T354"/>
    <mergeCell ref="E317:N317"/>
    <mergeCell ref="E318:N318"/>
    <mergeCell ref="E319:N319"/>
    <mergeCell ref="E335:N335"/>
    <mergeCell ref="F336:O336"/>
    <mergeCell ref="P306:Y306"/>
    <mergeCell ref="C296:AA296"/>
    <mergeCell ref="D321:AB321"/>
    <mergeCell ref="C297:AB297"/>
    <mergeCell ref="F304:O304"/>
    <mergeCell ref="F305:O305"/>
    <mergeCell ref="D306:M306"/>
    <mergeCell ref="F301:O301"/>
    <mergeCell ref="F302:O302"/>
    <mergeCell ref="D95:N95"/>
    <mergeCell ref="D96:N96"/>
    <mergeCell ref="E292:R292"/>
    <mergeCell ref="P286:AB286"/>
    <mergeCell ref="P285:AB285"/>
    <mergeCell ref="E274:R274"/>
    <mergeCell ref="E275:R275"/>
    <mergeCell ref="E276:R276"/>
    <mergeCell ref="D99:W99"/>
    <mergeCell ref="Q70:AB70"/>
    <mergeCell ref="Q71:AB71"/>
    <mergeCell ref="Q80:AB80"/>
    <mergeCell ref="D72:N72"/>
    <mergeCell ref="D73:N73"/>
    <mergeCell ref="D74:N74"/>
    <mergeCell ref="D75:N75"/>
    <mergeCell ref="D76:N76"/>
    <mergeCell ref="D77:N77"/>
    <mergeCell ref="D78:N78"/>
    <mergeCell ref="D79:N79"/>
    <mergeCell ref="Q76:AB76"/>
    <mergeCell ref="Q77:AB77"/>
    <mergeCell ref="Q78:AB78"/>
    <mergeCell ref="Q79:AB79"/>
    <mergeCell ref="D100:N102"/>
    <mergeCell ref="D246:AB246"/>
    <mergeCell ref="C6:AA6"/>
    <mergeCell ref="D7:AB7"/>
    <mergeCell ref="D42:AB42"/>
    <mergeCell ref="D55:AB55"/>
    <mergeCell ref="D20:AB20"/>
    <mergeCell ref="D33:AB33"/>
    <mergeCell ref="D260:X261"/>
    <mergeCell ref="D262:X263"/>
    <mergeCell ref="D264:X265"/>
    <mergeCell ref="Q94:AB94"/>
    <mergeCell ref="Q91:AB91"/>
    <mergeCell ref="Q90:AB90"/>
    <mergeCell ref="E37:N37"/>
    <mergeCell ref="E38:N38"/>
    <mergeCell ref="E39:N39"/>
    <mergeCell ref="Q92:AB92"/>
    <mergeCell ref="Q93:AB93"/>
    <mergeCell ref="D70:N70"/>
    <mergeCell ref="D71:N71"/>
    <mergeCell ref="D64:AB64"/>
    <mergeCell ref="D65:AB65"/>
    <mergeCell ref="D82:N82"/>
    <mergeCell ref="C245:AB245"/>
    <mergeCell ref="C244:AA244"/>
    <mergeCell ref="J253:T253"/>
    <mergeCell ref="J255:T255"/>
    <mergeCell ref="E289:R289"/>
    <mergeCell ref="E290:R290"/>
    <mergeCell ref="E291:R291"/>
    <mergeCell ref="F303:O303"/>
    <mergeCell ref="C243:AB243"/>
    <mergeCell ref="D258:AB258"/>
    <mergeCell ref="E247:I247"/>
    <mergeCell ref="E253:I253"/>
    <mergeCell ref="E255:I255"/>
    <mergeCell ref="J247:T247"/>
    <mergeCell ref="E249:O249"/>
    <mergeCell ref="E251:O251"/>
    <mergeCell ref="D266:X267"/>
    <mergeCell ref="C271:AA271"/>
    <mergeCell ref="D273:AB273"/>
    <mergeCell ref="C272:AB272"/>
    <mergeCell ref="O282:AB282"/>
    <mergeCell ref="D288:W288"/>
    <mergeCell ref="D268:X269"/>
    <mergeCell ref="T361:AB361"/>
    <mergeCell ref="S359:AA359"/>
    <mergeCell ref="V369:AB369"/>
    <mergeCell ref="F371:L371"/>
    <mergeCell ref="S370:Y370"/>
    <mergeCell ref="T375:Z375"/>
    <mergeCell ref="K144:AB145"/>
    <mergeCell ref="L322:U322"/>
    <mergeCell ref="D323:M323"/>
    <mergeCell ref="D324:M324"/>
    <mergeCell ref="Q323:Z323"/>
    <mergeCell ref="P324:Y324"/>
    <mergeCell ref="K129:AB130"/>
    <mergeCell ref="K132:AB133"/>
    <mergeCell ref="K135:AB136"/>
    <mergeCell ref="K138:AB139"/>
    <mergeCell ref="K141:AB142"/>
    <mergeCell ref="D80:N80"/>
    <mergeCell ref="D81:N81"/>
    <mergeCell ref="Q72:AB72"/>
    <mergeCell ref="Q73:AB73"/>
    <mergeCell ref="Q74:AB74"/>
    <mergeCell ref="Q75:AB75"/>
    <mergeCell ref="F337:O337"/>
    <mergeCell ref="S376:Y376"/>
    <mergeCell ref="V377:AB377"/>
    <mergeCell ref="D187:W187"/>
    <mergeCell ref="R190:AA190"/>
    <mergeCell ref="G190:P190"/>
    <mergeCell ref="H195:Q195"/>
    <mergeCell ref="G201:P201"/>
    <mergeCell ref="R201:AA201"/>
    <mergeCell ref="E363:M363"/>
    <mergeCell ref="L365:T365"/>
    <mergeCell ref="S363:AA363"/>
    <mergeCell ref="E59:N59"/>
    <mergeCell ref="E60:N60"/>
    <mergeCell ref="E61:N61"/>
    <mergeCell ref="E62:N62"/>
    <mergeCell ref="E36:N36"/>
    <mergeCell ref="F34:O34"/>
    <mergeCell ref="E17:N17"/>
    <mergeCell ref="E18:N18"/>
    <mergeCell ref="E58:N58"/>
    <mergeCell ref="F56:O56"/>
    <mergeCell ref="Y380:AB380"/>
    <mergeCell ref="U380:W380"/>
    <mergeCell ref="T373:W373"/>
    <mergeCell ref="O165:Q165"/>
    <mergeCell ref="O164:Q164"/>
    <mergeCell ref="Q151:Z151"/>
    <mergeCell ref="D152:M152"/>
    <mergeCell ref="H153:Q153"/>
    <mergeCell ref="S153:AB153"/>
    <mergeCell ref="P154:Y154"/>
    <mergeCell ref="F158:O158"/>
    <mergeCell ref="I159:R159"/>
    <mergeCell ref="F160:O160"/>
    <mergeCell ref="F161:O161"/>
  </mergeCells>
  <conditionalFormatting sqref="F410:F427 F499:F523 F526:F550 F666:F675 F678:F693">
    <cfRule type="expression" dxfId="13" priority="25">
      <formula>_xlfn.ISFORMULA($F410)=TRUE</formula>
    </cfRule>
  </conditionalFormatting>
  <conditionalFormatting sqref="F430:F445">
    <cfRule type="expression" dxfId="12" priority="23">
      <formula>_xlfn.ISFORMULA($F430)=TRUE</formula>
    </cfRule>
  </conditionalFormatting>
  <conditionalFormatting sqref="F448:F472">
    <cfRule type="expression" dxfId="11" priority="22">
      <formula>_xlfn.ISFORMULA($F448)=TRUE</formula>
    </cfRule>
  </conditionalFormatting>
  <conditionalFormatting sqref="F475:F496">
    <cfRule type="expression" dxfId="10" priority="19">
      <formula>_xlfn.ISFORMULA($F475)=TRUE</formula>
    </cfRule>
  </conditionalFormatting>
  <conditionalFormatting sqref="F553:F577">
    <cfRule type="expression" dxfId="9" priority="18">
      <formula>_xlfn.ISFORMULA($F553)=TRUE</formula>
    </cfRule>
  </conditionalFormatting>
  <conditionalFormatting sqref="F580:F605">
    <cfRule type="expression" dxfId="8" priority="17">
      <formula>_xlfn.ISFORMULA($F580)=TRUE</formula>
    </cfRule>
  </conditionalFormatting>
  <conditionalFormatting sqref="F608:F631">
    <cfRule type="expression" dxfId="7" priority="16">
      <formula>_xlfn.ISFORMULA($F608)=TRUE</formula>
    </cfRule>
  </conditionalFormatting>
  <conditionalFormatting sqref="F642:F663">
    <cfRule type="expression" dxfId="6" priority="6">
      <formula>_xlfn.ISFORMULA($F642)=TRUE</formula>
    </cfRule>
  </conditionalFormatting>
  <conditionalFormatting sqref="F696:F720">
    <cfRule type="expression" dxfId="5" priority="3">
      <formula>_xlfn.ISFORMULA($F696)=TRUE</formula>
    </cfRule>
  </conditionalFormatting>
  <conditionalFormatting sqref="U608:U639">
    <cfRule type="expression" dxfId="4" priority="13">
      <formula>_xlfn.ISFORMULA($U608)=TRUE</formula>
    </cfRule>
  </conditionalFormatting>
  <conditionalFormatting sqref="AV608:AV631">
    <cfRule type="expression" dxfId="3" priority="11">
      <formula>_xlfn.ISFORMULA($AV608)=TRUE</formula>
    </cfRule>
  </conditionalFormatting>
  <conditionalFormatting sqref="AV632:AV639">
    <cfRule type="expression" dxfId="2" priority="14">
      <formula>_xlfn.ISFORMULA($U632)=TRUE</formula>
    </cfRule>
  </conditionalFormatting>
  <conditionalFormatting sqref="AD1">
    <cfRule type="cellIs" dxfId="1" priority="2" stopIfTrue="1" operator="equal">
      <formula>"Anzeigen!"</formula>
    </cfRule>
  </conditionalFormatting>
  <conditionalFormatting sqref="C393:AC393 AD6:AF393">
    <cfRule type="expression" dxfId="0" priority="1">
      <formula>AND($AD$1="Nicht anzeigen!",$AD$446&lt;&gt;$AF$446)</formula>
    </cfRule>
  </conditionalFormatting>
  <dataValidations count="16">
    <dataValidation type="list" allowBlank="1" showInputMessage="1" showErrorMessage="1" sqref="Z260 AB260 Z262 AB262 Z264 AB264 Z266 AB266 Z268 AB268 P100 P102 O104 O106 P108 P110 O112 O114 P116 P118 O120 O122 P124 P126" xr:uid="{00000000-0002-0000-0000-000000000000}">
      <formula1>Ankreuzen</formula1>
    </dataValidation>
    <dataValidation type="list" allowBlank="1" showInputMessage="1" showErrorMessage="1" sqref="D70:N82 Q70:AB80" xr:uid="{00000000-0002-0000-0000-000001000000}">
      <formula1>F_17</formula1>
    </dataValidation>
    <dataValidation type="list" allowBlank="1" showInputMessage="1" showErrorMessage="1" sqref="D90:N97 Q90:AB94" xr:uid="{00000000-0002-0000-0000-000002000000}">
      <formula1>F_16</formula1>
    </dataValidation>
    <dataValidation type="list" allowBlank="1" showInputMessage="1" showErrorMessage="1" sqref="E274:R276 P285:AB286 E289:R292" xr:uid="{00000000-0002-0000-0000-000003000000}">
      <formula1>F1_3</formula1>
    </dataValidation>
    <dataValidation type="list" allowBlank="1" showInputMessage="1" showErrorMessage="1" sqref="E247:T247 E249:O249 E251:O251 E253:T253 E255:T255" xr:uid="{00000000-0002-0000-0000-000004000000}">
      <formula1>F_4</formula1>
    </dataValidation>
    <dataValidation type="list" allowBlank="1" showInputMessage="1" showErrorMessage="1" sqref="L322:U322 D323:M324 G299:P299 F300:O305 D306:M306 P306:Y306 P324:Y324 Q323:Z323" xr:uid="{00000000-0002-0000-0000-000005000000}">
      <formula1>F6_7</formula1>
    </dataValidation>
    <dataValidation type="list" allowBlank="1" showInputMessage="1" showErrorMessage="1" sqref="E316:N319 S330:W330 I332:M332 E335:N335 F336:O337 G338:K338 V339:Z339" xr:uid="{00000000-0002-0000-0000-000006000000}">
      <formula1>F8_10</formula1>
    </dataValidation>
    <dataValidation type="list" allowBlank="1" showInputMessage="1" showErrorMessage="1" sqref="E17:N18 F56:O56 E58:N62 F34:O34 E36:N40" xr:uid="{00000000-0002-0000-0000-000007000000}">
      <formula1>F13_15</formula1>
    </dataValidation>
    <dataValidation type="list" allowBlank="1" showInputMessage="1" showErrorMessage="1" sqref="E351:K351 M351:S351 M352:Z352 O353:U353 D352:J353 N354:T354 L357:T357 S359:AA359 E359:M359 D361:L361 E363:M363 L365:T365 S363:AA363 T361:AB361" xr:uid="{00000000-0002-0000-0000-000008000000}">
      <formula1>F11_12A</formula1>
    </dataValidation>
    <dataValidation type="list" allowBlank="1" showInputMessage="1" showErrorMessage="1" sqref="V369:AB369 S370:Y370 F371:L371 T375:Z375 S376:Y376 G377:M377 V377:AB377 U378:AA378 U380:W380 Y380:AB380 J383:O383 G385:M385 I386:O386 R387:W387 R389:W389 V390:AA390" xr:uid="{00000000-0002-0000-0000-000009000000}">
      <formula1>F_12B</formula1>
    </dataValidation>
    <dataValidation type="list" allowBlank="1" showInputMessage="1" showErrorMessage="1" sqref="X380 Q190 Q211 Q201 Q206" xr:uid="{00000000-0002-0000-0000-00000A000000}">
      <formula1>Operatoren</formula1>
    </dataValidation>
    <dataValidation type="list" allowBlank="1" showInputMessage="1" showErrorMessage="1" sqref="Q151:Z151 D152:M152 H153:Q153 S153:AB153 P154:Y154 F158:O158 I159:R159 F160:O161 O164:Q165" xr:uid="{00000000-0002-0000-0000-00000B000000}">
      <formula1>F_20</formula1>
    </dataValidation>
    <dataValidation type="list" allowBlank="1" showInputMessage="1" showErrorMessage="1" sqref="G190:P190 R190:AA190 H195:Q196 G201:P201 R201:AA201 G206:P206 R206:AA206 G211:P211 R211:AA211" xr:uid="{00000000-0002-0000-0000-00000C000000}">
      <formula1>F_22</formula1>
    </dataValidation>
    <dataValidation type="list" allowBlank="1" showInputMessage="1" showErrorMessage="1" sqref="J180:Q180 U180:AB180 D181:K181 T181:AA181 N184:U184" xr:uid="{00000000-0002-0000-0000-00000D000000}">
      <formula1>F_21</formula1>
    </dataValidation>
    <dataValidation type="list" allowBlank="1" showInputMessage="1" showErrorMessage="1" sqref="N230:U230 F226:M228 E235:T236 E239:L239 E217:L217 N217:U217 F219:M220 F221:U221 E224:L224 E230:L230 F232:M233" xr:uid="{00000000-0002-0000-0000-00000E000000}">
      <formula1>F23_24</formula1>
    </dataValidation>
    <dataValidation type="list" allowBlank="1" showInputMessage="1" showErrorMessage="1" sqref="AD1" xr:uid="{46CC87A1-F689-4B90-B18E-BC4DC2AFCF8E}">
      <formula1>"Anzeigen!, Nicht anzeigen!"</formula1>
    </dataValidation>
  </dataValidations>
  <pageMargins left="0.19685039370078741" right="0.19685039370078741" top="1.1811023622047245" bottom="0.59055118110236227" header="0.39370078740157483" footer="0.39370078740157483"/>
  <pageSetup paperSize="9" scale="85" orientation="portrait" blackAndWhite="1" r:id="rId1"/>
  <headerFooter>
    <oddHeader>&amp;L&amp;G</oddHeader>
    <oddFooter>&amp;R&amp;"+,Standard"&amp;10Seite &amp;P</oddFooter>
  </headerFooter>
  <rowBreaks count="7" manualBreakCount="7">
    <brk id="41" max="31" man="1"/>
    <brk id="83" max="31" man="1"/>
    <brk id="186" max="31" man="1"/>
    <brk id="240" max="31" man="1"/>
    <brk id="270" max="31" man="1"/>
    <brk id="308" max="31" man="1"/>
    <brk id="355" max="31" man="1"/>
  </rowBreaks>
  <drawing r:id="rId2"/>
  <legacy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33</vt:i4>
      </vt:variant>
    </vt:vector>
  </HeadingPairs>
  <TitlesOfParts>
    <vt:vector size="34" baseType="lpstr">
      <vt:lpstr>Antworten</vt:lpstr>
      <vt:lpstr>Ankreuzen</vt:lpstr>
      <vt:lpstr>AV_F_15</vt:lpstr>
      <vt:lpstr>D_NAME</vt:lpstr>
      <vt:lpstr>Antworten!Druckbereich</vt:lpstr>
      <vt:lpstr>EK</vt:lpstr>
      <vt:lpstr>EK.</vt:lpstr>
      <vt:lpstr>F_12B</vt:lpstr>
      <vt:lpstr>F_16</vt:lpstr>
      <vt:lpstr>F_17</vt:lpstr>
      <vt:lpstr>F_20</vt:lpstr>
      <vt:lpstr>F_21</vt:lpstr>
      <vt:lpstr>F_22</vt:lpstr>
      <vt:lpstr>F_4</vt:lpstr>
      <vt:lpstr>F1_3</vt:lpstr>
      <vt:lpstr>F11_12A</vt:lpstr>
      <vt:lpstr>F13_15</vt:lpstr>
      <vt:lpstr>F23_24</vt:lpstr>
      <vt:lpstr>F6_7</vt:lpstr>
      <vt:lpstr>F8_10</vt:lpstr>
      <vt:lpstr>FB_1</vt:lpstr>
      <vt:lpstr>GK</vt:lpstr>
      <vt:lpstr>GK.</vt:lpstr>
      <vt:lpstr>KNR</vt:lpstr>
      <vt:lpstr>L_KNR</vt:lpstr>
      <vt:lpstr>NACHNAME_Vorname</vt:lpstr>
      <vt:lpstr>Operatoren</vt:lpstr>
      <vt:lpstr>S_NAME</vt:lpstr>
      <vt:lpstr>SNAME</vt:lpstr>
      <vt:lpstr>SPI_gPKTE</vt:lpstr>
      <vt:lpstr>SPI_KOMP</vt:lpstr>
      <vt:lpstr>SPI_mPKTE</vt:lpstr>
      <vt:lpstr>UV_F_15</vt:lpstr>
      <vt:lpstr>Antworten!XYZ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Harasleben Wolfgang</dc:creator>
  <cp:lastModifiedBy>Harasleben Wolfgang</cp:lastModifiedBy>
  <cp:lastPrinted>2024-04-17T09:32:34Z</cp:lastPrinted>
  <dcterms:created xsi:type="dcterms:W3CDTF">2024-02-02T15:13:08Z</dcterms:created>
  <dcterms:modified xsi:type="dcterms:W3CDTF">2024-04-17T09:32:41Z</dcterms:modified>
</cp:coreProperties>
</file>