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F:\01 UFRW1\T01 Grundlagen Einführung\T01 B. Öffentliche Gelder\UFRW1 FMOD\"/>
    </mc:Choice>
  </mc:AlternateContent>
  <xr:revisionPtr revIDLastSave="0" documentId="13_ncr:1_{5B7D6C4D-A5F5-4787-AEA7-B313048BF4B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Antworten" sheetId="2" r:id="rId1"/>
  </sheets>
  <definedNames>
    <definedName name="Ankreuzen">Antworten!$C$120:$C$121</definedName>
    <definedName name="Antworten_ÖG1">Antworten!$P$120:$P$143</definedName>
    <definedName name="AntwortWB2">Antworten!$P$146:$P$157</definedName>
    <definedName name="AntwortWB3_4">Antworten!$P$160:$P$175</definedName>
    <definedName name="AntwortWB6_7">Antworten!$P$178:$P$192</definedName>
    <definedName name="AntwortWB8">Antworten!$P$195:$P$208</definedName>
    <definedName name="AntwortWB9">Antworten!$P$211:$P$224</definedName>
    <definedName name="_xlnm.Print_Area" localSheetId="0">Antworten!$A$2:$AB$114</definedName>
    <definedName name="EK">Antworten!$C$101</definedName>
    <definedName name="FB_1">Antworten!$C$70:$AX$115</definedName>
    <definedName name="GK">Antworten!$C$4</definedName>
    <definedName name="SNAME">Antworten!$C$118</definedName>
    <definedName name="SPI_gPKTE">Antworten!$AW$4</definedName>
    <definedName name="SPI_KOMP">Antworten!$AX$4</definedName>
    <definedName name="SPI_mPKTE">Antworten!$AU$4</definedName>
    <definedName name="XYZ">Antworten!$AD$1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10" i="2" l="1"/>
  <c r="C10" i="2" s="1"/>
  <c r="AF118" i="2"/>
  <c r="AT103" i="2"/>
  <c r="AT82" i="2"/>
  <c r="AT78" i="2"/>
  <c r="AT70" i="2"/>
  <c r="AT65" i="2"/>
  <c r="AT58" i="2"/>
  <c r="AT44" i="2"/>
  <c r="C44" i="2" s="1"/>
  <c r="AT21" i="2"/>
  <c r="C21" i="2" s="1"/>
  <c r="AT33" i="2"/>
  <c r="C33" i="2" s="1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BC50" i="2"/>
  <c r="AF50" i="2"/>
  <c r="BC49" i="2"/>
  <c r="AF49" i="2"/>
  <c r="BC48" i="2"/>
  <c r="AD48" i="2" s="1"/>
  <c r="AF48" i="2"/>
  <c r="BC47" i="2"/>
  <c r="AF47" i="2"/>
  <c r="BC46" i="2"/>
  <c r="AF46" i="2"/>
  <c r="BC45" i="2"/>
  <c r="AF45" i="2"/>
  <c r="AX44" i="2"/>
  <c r="BC25" i="2"/>
  <c r="AF25" i="2"/>
  <c r="BC24" i="2"/>
  <c r="AF24" i="2"/>
  <c r="BC23" i="2"/>
  <c r="AF23" i="2"/>
  <c r="BC22" i="2"/>
  <c r="AD22" i="2" s="1"/>
  <c r="AF22" i="2"/>
  <c r="AX21" i="2"/>
  <c r="BT42" i="2"/>
  <c r="AU42" i="2" s="1"/>
  <c r="AW42" i="2"/>
  <c r="BT40" i="2"/>
  <c r="AW40" i="2"/>
  <c r="BT39" i="2"/>
  <c r="AW39" i="2"/>
  <c r="BT38" i="2"/>
  <c r="AU38" i="2" s="1"/>
  <c r="AW38" i="2"/>
  <c r="BT37" i="2"/>
  <c r="AU37" i="2" s="1"/>
  <c r="AW37" i="2"/>
  <c r="BT36" i="2"/>
  <c r="AW36" i="2"/>
  <c r="BT35" i="2"/>
  <c r="AW35" i="2"/>
  <c r="AX33" i="2"/>
  <c r="BT19" i="2"/>
  <c r="AU19" i="2" s="1"/>
  <c r="AW19" i="2"/>
  <c r="BT17" i="2"/>
  <c r="AU17" i="2" s="1"/>
  <c r="AW17" i="2"/>
  <c r="BT16" i="2"/>
  <c r="AU16" i="2" s="1"/>
  <c r="AW16" i="2"/>
  <c r="BT15" i="2"/>
  <c r="AU15" i="2" s="1"/>
  <c r="AW15" i="2"/>
  <c r="BT14" i="2"/>
  <c r="AU14" i="2" s="1"/>
  <c r="AW14" i="2"/>
  <c r="BT13" i="2"/>
  <c r="AU13" i="2" s="1"/>
  <c r="AW13" i="2"/>
  <c r="BT12" i="2"/>
  <c r="AU12" i="2" s="1"/>
  <c r="AW12" i="2"/>
  <c r="AX10" i="2"/>
  <c r="BC8" i="2"/>
  <c r="AD8" i="2" s="1"/>
  <c r="AF8" i="2"/>
  <c r="BC7" i="2"/>
  <c r="AF7" i="2"/>
  <c r="AX6" i="2"/>
  <c r="AT6" i="2"/>
  <c r="C6" i="2" s="1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AD24" i="2" l="1"/>
  <c r="AD47" i="2"/>
  <c r="AD49" i="2"/>
  <c r="AD50" i="2"/>
  <c r="AD45" i="2"/>
  <c r="AD46" i="2"/>
  <c r="AD25" i="2"/>
  <c r="AD7" i="2"/>
  <c r="AD23" i="2"/>
  <c r="AW44" i="2"/>
  <c r="AU40" i="2"/>
  <c r="AU39" i="2"/>
  <c r="AW21" i="2"/>
  <c r="J207" i="2" a="1"/>
  <c r="J207" i="2" s="1"/>
  <c r="J224" i="2" a="1"/>
  <c r="J224" i="2" s="1"/>
  <c r="J201" i="2" a="1"/>
  <c r="J201" i="2" s="1"/>
  <c r="J216" i="2" a="1"/>
  <c r="J216" i="2" s="1"/>
  <c r="J202" i="2" a="1"/>
  <c r="J202" i="2" s="1"/>
  <c r="J211" i="2" a="1"/>
  <c r="J211" i="2" s="1"/>
  <c r="J195" i="2" a="1"/>
  <c r="J195" i="2" s="1"/>
  <c r="J203" i="2" a="1"/>
  <c r="J203" i="2" s="1"/>
  <c r="J197" i="2" a="1"/>
  <c r="J197" i="2" s="1"/>
  <c r="J208" i="2" a="1"/>
  <c r="J208" i="2" s="1"/>
  <c r="J217" i="2" a="1"/>
  <c r="J217" i="2" s="1"/>
  <c r="J198" i="2" a="1"/>
  <c r="J198" i="2" s="1"/>
  <c r="J218" i="2" a="1"/>
  <c r="J218" i="2" s="1"/>
  <c r="J204" i="2" a="1"/>
  <c r="J204" i="2" s="1"/>
  <c r="J219" i="2" a="1"/>
  <c r="J219" i="2" s="1"/>
  <c r="J199" i="2" a="1"/>
  <c r="J199" i="2" s="1"/>
  <c r="J212" i="2" a="1"/>
  <c r="J212" i="2" s="1"/>
  <c r="J220" i="2" a="1"/>
  <c r="J220" i="2" s="1"/>
  <c r="J200" i="2" a="1"/>
  <c r="J200" i="2" s="1"/>
  <c r="J205" i="2" a="1"/>
  <c r="J205" i="2" s="1"/>
  <c r="J213" i="2" a="1"/>
  <c r="J213" i="2" s="1"/>
  <c r="J221" i="2" a="1"/>
  <c r="J221" i="2" s="1"/>
  <c r="J206" i="2" a="1"/>
  <c r="J206" i="2" s="1"/>
  <c r="J214" i="2" a="1"/>
  <c r="J214" i="2" s="1"/>
  <c r="J222" i="2" a="1"/>
  <c r="J222" i="2" s="1"/>
  <c r="J196" i="2" a="1"/>
  <c r="J196" i="2" s="1"/>
  <c r="J215" i="2" a="1"/>
  <c r="J215" i="2" s="1"/>
  <c r="J223" i="2" a="1"/>
  <c r="J223" i="2" s="1"/>
  <c r="J185" i="2" a="1"/>
  <c r="J185" i="2" s="1"/>
  <c r="J178" i="2" a="1"/>
  <c r="J178" i="2" s="1"/>
  <c r="J186" i="2" a="1"/>
  <c r="J186" i="2" s="1"/>
  <c r="AW10" i="2"/>
  <c r="J187" i="2" a="1"/>
  <c r="J187" i="2" s="1"/>
  <c r="J180" i="2" a="1"/>
  <c r="J180" i="2" s="1"/>
  <c r="J188" i="2" a="1"/>
  <c r="J188" i="2" s="1"/>
  <c r="J179" i="2" a="1"/>
  <c r="J179" i="2" s="1"/>
  <c r="J181" i="2" a="1"/>
  <c r="J181" i="2" s="1"/>
  <c r="J189" i="2" a="1"/>
  <c r="J189" i="2" s="1"/>
  <c r="J182" i="2" a="1"/>
  <c r="J182" i="2" s="1"/>
  <c r="J190" i="2" a="1"/>
  <c r="J190" i="2" s="1"/>
  <c r="J183" i="2" a="1"/>
  <c r="J183" i="2" s="1"/>
  <c r="J191" i="2" a="1"/>
  <c r="J191" i="2" s="1"/>
  <c r="J184" i="2" a="1"/>
  <c r="J184" i="2" s="1"/>
  <c r="J192" i="2" a="1"/>
  <c r="J192" i="2" s="1"/>
  <c r="AU36" i="2"/>
  <c r="J160" i="2" a="1"/>
  <c r="J160" i="2" s="1"/>
  <c r="AW6" i="2"/>
  <c r="AU10" i="2"/>
  <c r="J146" i="2" a="1"/>
  <c r="J146" i="2" s="1"/>
  <c r="J164" i="2" a="1"/>
  <c r="J164" i="2" s="1"/>
  <c r="J172" i="2" a="1"/>
  <c r="J172" i="2" s="1"/>
  <c r="J169" i="2" a="1"/>
  <c r="J169" i="2" s="1"/>
  <c r="AW33" i="2"/>
  <c r="AU35" i="2"/>
  <c r="J154" i="2" a="1"/>
  <c r="J154" i="2" s="1"/>
  <c r="J173" i="2" a="1"/>
  <c r="J173" i="2" s="1"/>
  <c r="J147" i="2" a="1"/>
  <c r="J147" i="2" s="1"/>
  <c r="J155" i="2" a="1"/>
  <c r="J155" i="2" s="1"/>
  <c r="J165" i="2" a="1"/>
  <c r="J165" i="2" s="1"/>
  <c r="J148" i="2" a="1"/>
  <c r="J148" i="2" s="1"/>
  <c r="J156" i="2" a="1"/>
  <c r="J156" i="2" s="1"/>
  <c r="J166" i="2" a="1"/>
  <c r="J166" i="2" s="1"/>
  <c r="J174" i="2" a="1"/>
  <c r="J174" i="2" s="1"/>
  <c r="J149" i="2" a="1"/>
  <c r="J149" i="2" s="1"/>
  <c r="J157" i="2" a="1"/>
  <c r="J157" i="2" s="1"/>
  <c r="J167" i="2" a="1"/>
  <c r="J167" i="2" s="1"/>
  <c r="J175" i="2" a="1"/>
  <c r="J175" i="2" s="1"/>
  <c r="J152" i="2" a="1"/>
  <c r="J152" i="2" s="1"/>
  <c r="J162" i="2" a="1"/>
  <c r="J162" i="2" s="1"/>
  <c r="J170" i="2" a="1"/>
  <c r="J170" i="2" s="1"/>
  <c r="J150" i="2" a="1"/>
  <c r="J150" i="2" s="1"/>
  <c r="J168" i="2" a="1"/>
  <c r="J168" i="2" s="1"/>
  <c r="J151" i="2" a="1"/>
  <c r="J151" i="2" s="1"/>
  <c r="J161" i="2" a="1"/>
  <c r="J161" i="2" s="1"/>
  <c r="J153" i="2" a="1"/>
  <c r="J153" i="2" s="1"/>
  <c r="J163" i="2" a="1"/>
  <c r="J163" i="2" s="1"/>
  <c r="J171" i="2" a="1"/>
  <c r="J171" i="2" s="1"/>
  <c r="AU21" i="2" l="1"/>
  <c r="AU44" i="2"/>
  <c r="P205" i="2"/>
  <c r="P223" i="2"/>
  <c r="P202" i="2"/>
  <c r="P199" i="2"/>
  <c r="P214" i="2"/>
  <c r="P200" i="2"/>
  <c r="P201" i="2"/>
  <c r="P204" i="2"/>
  <c r="P203" i="2"/>
  <c r="P206" i="2"/>
  <c r="P208" i="2"/>
  <c r="P207" i="2"/>
  <c r="P190" i="2"/>
  <c r="P196" i="2"/>
  <c r="P195" i="2"/>
  <c r="P198" i="2"/>
  <c r="P197" i="2"/>
  <c r="P215" i="2"/>
  <c r="P218" i="2"/>
  <c r="P213" i="2"/>
  <c r="P217" i="2"/>
  <c r="P220" i="2"/>
  <c r="P219" i="2"/>
  <c r="P222" i="2"/>
  <c r="P221" i="2"/>
  <c r="P224" i="2"/>
  <c r="P212" i="2"/>
  <c r="P216" i="2"/>
  <c r="P186" i="2"/>
  <c r="P184" i="2"/>
  <c r="P211" i="2"/>
  <c r="P183" i="2"/>
  <c r="AU6" i="2"/>
  <c r="P188" i="2"/>
  <c r="P181" i="2"/>
  <c r="AU33" i="2"/>
  <c r="P185" i="2"/>
  <c r="P189" i="2"/>
  <c r="P146" i="2"/>
  <c r="P191" i="2"/>
  <c r="P192" i="2"/>
  <c r="P178" i="2"/>
  <c r="P180" i="2"/>
  <c r="P182" i="2"/>
  <c r="P187" i="2"/>
  <c r="P179" i="2"/>
  <c r="P175" i="2"/>
  <c r="P150" i="2"/>
  <c r="P157" i="2"/>
  <c r="P151" i="2"/>
  <c r="P153" i="2"/>
  <c r="P152" i="2"/>
  <c r="P154" i="2"/>
  <c r="P161" i="2"/>
  <c r="P155" i="2"/>
  <c r="P160" i="2"/>
  <c r="P167" i="2"/>
  <c r="P156" i="2"/>
  <c r="P162" i="2"/>
  <c r="P163" i="2"/>
  <c r="P149" i="2"/>
  <c r="P166" i="2"/>
  <c r="P164" i="2"/>
  <c r="P168" i="2"/>
  <c r="P169" i="2"/>
  <c r="P147" i="2"/>
  <c r="P165" i="2"/>
  <c r="P148" i="2"/>
  <c r="P170" i="2"/>
  <c r="P171" i="2"/>
  <c r="P172" i="2"/>
  <c r="P173" i="2"/>
  <c r="P174" i="2"/>
  <c r="I120" i="2" l="1"/>
  <c r="I143" i="2" l="1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AX58" i="2"/>
  <c r="C58" i="2"/>
  <c r="AX78" i="2"/>
  <c r="C78" i="2"/>
  <c r="AX112" i="2"/>
  <c r="AT112" i="2"/>
  <c r="C112" i="2" s="1"/>
  <c r="AX103" i="2"/>
  <c r="C103" i="2"/>
  <c r="AX65" i="2"/>
  <c r="C65" i="2"/>
  <c r="AX82" i="2"/>
  <c r="C82" i="2"/>
  <c r="J129" i="2" l="1" a="1"/>
  <c r="J129" i="2" s="1"/>
  <c r="J141" i="2" a="1"/>
  <c r="J141" i="2" s="1"/>
  <c r="J120" i="2" a="1"/>
  <c r="J120" i="2" s="1"/>
  <c r="J132" i="2" a="1"/>
  <c r="J132" i="2" s="1"/>
  <c r="J134" i="2" a="1"/>
  <c r="J134" i="2" s="1"/>
  <c r="J139" i="2" a="1"/>
  <c r="J139" i="2" s="1"/>
  <c r="J125" i="2" a="1"/>
  <c r="J125" i="2" s="1"/>
  <c r="J137" i="2" a="1"/>
  <c r="J137" i="2" s="1"/>
  <c r="J126" i="2" a="1"/>
  <c r="J126" i="2" s="1"/>
  <c r="J138" i="2" a="1"/>
  <c r="J138" i="2" s="1"/>
  <c r="J135" i="2" a="1"/>
  <c r="J135" i="2" s="1"/>
  <c r="J123" i="2" a="1"/>
  <c r="J123" i="2" s="1"/>
  <c r="J128" i="2" a="1"/>
  <c r="J128" i="2" s="1"/>
  <c r="J140" i="2" a="1"/>
  <c r="J140" i="2" s="1"/>
  <c r="J131" i="2" a="1"/>
  <c r="J131" i="2" s="1"/>
  <c r="J143" i="2" a="1"/>
  <c r="J143" i="2" s="1"/>
  <c r="J122" i="2" a="1"/>
  <c r="J122" i="2" s="1"/>
  <c r="J130" i="2" a="1"/>
  <c r="J130" i="2" s="1"/>
  <c r="J121" i="2" a="1"/>
  <c r="J121" i="2" s="1"/>
  <c r="J127" i="2" a="1"/>
  <c r="J127" i="2" s="1"/>
  <c r="J133" i="2" a="1"/>
  <c r="J133" i="2" s="1"/>
  <c r="J136" i="2" a="1"/>
  <c r="J136" i="2" s="1"/>
  <c r="J142" i="2" a="1"/>
  <c r="J142" i="2" s="1"/>
  <c r="J124" i="2" a="1"/>
  <c r="J124" i="2" s="1"/>
  <c r="P143" i="2" l="1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BC80" i="2"/>
  <c r="AD80" i="2" s="1"/>
  <c r="BC79" i="2"/>
  <c r="AD79" i="2" s="1"/>
  <c r="BC63" i="2"/>
  <c r="AD63" i="2" s="1"/>
  <c r="BC62" i="2"/>
  <c r="BC61" i="2"/>
  <c r="BC60" i="2"/>
  <c r="BC59" i="2"/>
  <c r="BD113" i="2"/>
  <c r="BC113" i="2"/>
  <c r="AD113" i="2" s="1"/>
  <c r="BC110" i="2"/>
  <c r="BC109" i="2"/>
  <c r="BC108" i="2"/>
  <c r="BC107" i="2"/>
  <c r="BC106" i="2"/>
  <c r="BC105" i="2"/>
  <c r="AD105" i="2" s="1"/>
  <c r="BC66" i="2"/>
  <c r="AD66" i="2" s="1"/>
  <c r="BC67" i="2"/>
  <c r="AD67" i="2" s="1"/>
  <c r="BC68" i="2"/>
  <c r="AD68" i="2" s="1"/>
  <c r="BC98" i="2"/>
  <c r="AD98" i="2" s="1"/>
  <c r="BC92" i="2"/>
  <c r="AD92" i="2" s="1"/>
  <c r="BC83" i="2"/>
  <c r="AD83" i="2" s="1"/>
  <c r="BC95" i="2"/>
  <c r="AD95" i="2" s="1"/>
  <c r="BC86" i="2"/>
  <c r="AD86" i="2" s="1"/>
  <c r="BC89" i="2"/>
  <c r="AD89" i="2" s="1"/>
  <c r="BC73" i="2"/>
  <c r="BC74" i="2"/>
  <c r="BC75" i="2"/>
  <c r="BC76" i="2"/>
  <c r="AF63" i="2"/>
  <c r="AF62" i="2"/>
  <c r="AF61" i="2"/>
  <c r="AF60" i="2"/>
  <c r="AF59" i="2"/>
  <c r="AF80" i="2"/>
  <c r="AF79" i="2"/>
  <c r="AF110" i="2"/>
  <c r="AF109" i="2"/>
  <c r="AF108" i="2"/>
  <c r="AF107" i="2"/>
  <c r="AF106" i="2"/>
  <c r="AF67" i="2"/>
  <c r="AF66" i="2"/>
  <c r="AF68" i="2"/>
  <c r="AF98" i="2"/>
  <c r="AF92" i="2"/>
  <c r="AF95" i="2"/>
  <c r="AF86" i="2"/>
  <c r="AF89" i="2"/>
  <c r="AF76" i="2"/>
  <c r="AF75" i="2"/>
  <c r="AF74" i="2"/>
  <c r="AF73" i="2"/>
  <c r="AF72" i="2"/>
  <c r="AF71" i="2"/>
  <c r="BC71" i="2"/>
  <c r="C70" i="2"/>
  <c r="AX70" i="2"/>
  <c r="AW4" i="2"/>
  <c r="AU4" i="2"/>
  <c r="AD109" i="2" l="1"/>
  <c r="AD62" i="2"/>
  <c r="AD106" i="2"/>
  <c r="AD108" i="2"/>
  <c r="AD110" i="2"/>
  <c r="AD75" i="2"/>
  <c r="AD59" i="2"/>
  <c r="AD60" i="2"/>
  <c r="AD61" i="2"/>
  <c r="AD107" i="2"/>
  <c r="AU112" i="2"/>
  <c r="AW65" i="2"/>
  <c r="AF105" i="2"/>
  <c r="AW103" i="2" s="1"/>
  <c r="AF113" i="2"/>
  <c r="AW112" i="2" s="1"/>
  <c r="AF83" i="2"/>
  <c r="AW78" i="2"/>
  <c r="AX4" i="2"/>
  <c r="AW58" i="2"/>
  <c r="AW70" i="2"/>
  <c r="BC72" i="2"/>
  <c r="AD72" i="2" s="1"/>
  <c r="AD118" i="2" l="1"/>
  <c r="AD73" i="2"/>
  <c r="AF116" i="2"/>
  <c r="AD74" i="2"/>
  <c r="AD71" i="2"/>
  <c r="AD76" i="2"/>
  <c r="AU65" i="2"/>
  <c r="AU78" i="2"/>
  <c r="AU82" i="2"/>
  <c r="AW82" i="2"/>
  <c r="AW116" i="2" s="1"/>
  <c r="AU58" i="2"/>
  <c r="AU103" i="2"/>
  <c r="AD116" i="2" l="1"/>
  <c r="AU70" i="2"/>
  <c r="AU1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 Harasleben</author>
  </authors>
  <commentList>
    <comment ref="AD1" authorId="0" shapeId="0" xr:uid="{00000000-0006-0000-0000-000001000000}">
      <text>
        <r>
          <rPr>
            <b/>
            <u val="double"/>
            <sz val="9"/>
            <color indexed="81"/>
            <rFont val="Segoe UI"/>
            <family val="2"/>
          </rPr>
          <t>Punkte "Anzeigen"/"Nicht Anzeigen!":</t>
        </r>
        <r>
          <rPr>
            <sz val="9"/>
            <color indexed="81"/>
            <rFont val="Segoe UI"/>
            <family val="2"/>
          </rPr>
          <t xml:space="preserve">
Die Einstellung </t>
        </r>
        <r>
          <rPr>
            <b/>
            <sz val="9"/>
            <color indexed="81"/>
            <rFont val="Segoe UI"/>
            <family val="2"/>
          </rPr>
          <t xml:space="preserve">Punkte </t>
        </r>
        <r>
          <rPr>
            <b/>
            <sz val="9"/>
            <color indexed="17"/>
            <rFont val="Segoe UI"/>
            <family val="2"/>
          </rPr>
          <t>"Anzeigen!"</t>
        </r>
        <r>
          <rPr>
            <sz val="9"/>
            <color indexed="81"/>
            <rFont val="Segoe UI"/>
            <family val="2"/>
          </rPr>
          <t xml:space="preserve"> kann beim ersten Übungsdurchgang sehr hilfreich sein. Danach würde ich jedoch empfehlen, auf </t>
        </r>
        <r>
          <rPr>
            <b/>
            <sz val="9"/>
            <color indexed="81"/>
            <rFont val="Segoe UI"/>
            <family val="2"/>
          </rPr>
          <t xml:space="preserve">Punkte </t>
        </r>
        <r>
          <rPr>
            <b/>
            <sz val="9"/>
            <color indexed="10"/>
            <rFont val="Segoe UI"/>
            <family val="2"/>
          </rPr>
          <t>"Nicht  anzeigen!"</t>
        </r>
        <r>
          <rPr>
            <sz val="9"/>
            <color indexed="81"/>
            <rFont val="Segoe UI"/>
            <family val="2"/>
          </rPr>
          <t xml:space="preserve"> umzuchalten. Dadurch erhöht sich die Notwendigkeit</t>
        </r>
        <r>
          <rPr>
            <b/>
            <sz val="9"/>
            <color indexed="81"/>
            <rFont val="Segoe UI"/>
            <family val="2"/>
          </rPr>
          <t xml:space="preserve"> über die Antworten nachzudenken</t>
        </r>
        <r>
          <rPr>
            <sz val="9"/>
            <color indexed="81"/>
            <rFont val="Segoe UI"/>
            <family val="2"/>
          </rPr>
          <t xml:space="preserve">. Das wiederum hat einen wesentliche </t>
        </r>
        <r>
          <rPr>
            <b/>
            <sz val="9"/>
            <color indexed="81"/>
            <rFont val="Segoe UI"/>
            <family val="2"/>
          </rPr>
          <t>größeren Lerneffekt</t>
        </r>
        <r>
          <rPr>
            <sz val="9"/>
            <color indexed="81"/>
            <rFont val="Segoe UI"/>
            <family val="2"/>
          </rPr>
          <t xml:space="preserve"> zur Folge!
Am Ende, wenn du alle Fragen beantwortet hast, kannst du dir dann ohnehin das </t>
        </r>
        <r>
          <rPr>
            <b/>
            <sz val="9"/>
            <color indexed="81"/>
            <rFont val="Segoe UI"/>
            <family val="2"/>
          </rPr>
          <t>Gesamtergbnis</t>
        </r>
        <r>
          <rPr>
            <sz val="9"/>
            <color indexed="81"/>
            <rFont val="Segoe UI"/>
            <family val="2"/>
          </rPr>
          <t xml:space="preserve"> und die </t>
        </r>
        <r>
          <rPr>
            <b/>
            <sz val="9"/>
            <color indexed="81"/>
            <rFont val="Segoe UI"/>
            <family val="2"/>
          </rPr>
          <t>Note</t>
        </r>
        <r>
          <rPr>
            <sz val="9"/>
            <color indexed="81"/>
            <rFont val="Segoe UI"/>
            <family val="2"/>
          </rPr>
          <t xml:space="preserve"> ansehen. Es werden dann auch die Punkte für die einzelnen Fragen wieder eingeblendet, so dass du sehen kannst, wo du gegebenenfalls </t>
        </r>
        <r>
          <rPr>
            <b/>
            <sz val="9"/>
            <color indexed="81"/>
            <rFont val="Segoe UI"/>
            <family val="2"/>
          </rPr>
          <t>Fehler</t>
        </r>
        <r>
          <rPr>
            <sz val="9"/>
            <color indexed="81"/>
            <rFont val="Segoe UI"/>
            <family val="2"/>
          </rPr>
          <t xml:space="preserve"> gemacht hast.</t>
        </r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<sst xmlns="http://schemas.openxmlformats.org/spreadsheetml/2006/main" count="336" uniqueCount="168">
  <si>
    <t>●</t>
  </si>
  <si>
    <t>teilweise extreme (steile) Hanglagen</t>
  </si>
  <si>
    <t>wenig ertragsfähige Böden</t>
  </si>
  <si>
    <t>kurze Vegetationsperiode in der Höhe</t>
  </si>
  <si>
    <t>Die österreichische und insbesondere die Tiroler Landwirtschaft kann jene Leistungen zu Weltmarktbedingungen erbringen, welche Staat und Bevölkerung einfordern.</t>
  </si>
  <si>
    <t>x</t>
  </si>
  <si>
    <t>Damit sind die österreichischen und die Tiroler Bergbauern auf dem Weltmarkt nicht konkurrenzfähig.</t>
  </si>
  <si>
    <t>Es gibt daher keine Direktzahlungen als Abgeltung für erbrachte Leistungen und für die besonders guten Wirtschafts- und Produktionsbedingungen.</t>
  </si>
  <si>
    <t>Damit sind die österreichischen und die Tiroler Bergbauern auf dem Weltmarkt wettbewerbsfähig.</t>
  </si>
  <si>
    <t>Die österreichische und insbesondere die Tiroler Landwirtschaft kann daher nicht zu Weltmarktbedingungen jene Leistungen erbringen, welche Staat und Bevölkerung einfordern.</t>
  </si>
  <si>
    <t>Aus diesem Grund (siehe Frage 1) gibt es Direktzahlungen als Abgeltung für erbrachte Leistungen und für die erschwerten Wirtschafts- und Produktionsbedingungen.</t>
  </si>
  <si>
    <t>! ! !</t>
  </si>
  <si>
    <t>Die EU gibt europaweit pro Jahr</t>
  </si>
  <si>
    <t>ca. 56 Milliarden Euro</t>
  </si>
  <si>
    <t xml:space="preserve"> dafür aus.</t>
  </si>
  <si>
    <t>Österreich hat ein Agrarbudget von</t>
  </si>
  <si>
    <t>1,9 Milliarden Euro</t>
  </si>
  <si>
    <t>,</t>
  </si>
  <si>
    <t>durch die Einwohnerzahl gerechnet</t>
  </si>
  <si>
    <t>220 Euro</t>
  </si>
  <si>
    <t xml:space="preserve"> pro Österreicher und Jahr.</t>
  </si>
  <si>
    <t>Die Notwendigkeit der landwirtschaftlichen Förderung erklärt sich aus der besonderen Stellung des agrarischen Sektors! Diese ergibt sich aus den folgenden Punkten …</t>
  </si>
  <si>
    <t>Verderblichkeit der Produkte</t>
  </si>
  <si>
    <t>Qualität der österreichischen/Tiroler Produkte (Lebensmittel)</t>
  </si>
  <si>
    <t>Gestaltung der Kulturlandschaft</t>
  </si>
  <si>
    <t>Erhaltung des gesamten Ökosystems</t>
  </si>
  <si>
    <t>Erhaltung von Familienbetrieben</t>
  </si>
  <si>
    <t>lebensfähige</t>
  </si>
  <si>
    <t>Landwirtschaft</t>
  </si>
  <si>
    <t>1. Säule:</t>
  </si>
  <si>
    <t>Gemeinsame Marktorganisation (GAP)</t>
  </si>
  <si>
    <t>2. Säule:</t>
  </si>
  <si>
    <t>Ländliche Entwicklung</t>
  </si>
  <si>
    <t>AZ: Ausgleichszahlungen für benachteiligte Gebiete</t>
  </si>
  <si>
    <t>ÖPUL: österreichisches Programm für umweltgerechte Landbewirtschaftung</t>
  </si>
  <si>
    <t>Investitionsförderungen</t>
  </si>
  <si>
    <t>Existenzgründungsbeihilfe</t>
  </si>
  <si>
    <t>Förderung von Junglandwirten</t>
  </si>
  <si>
    <t>1.</t>
  </si>
  <si>
    <t>2.</t>
  </si>
  <si>
    <t>3.</t>
  </si>
  <si>
    <t>4.</t>
  </si>
  <si>
    <t>5.</t>
  </si>
  <si>
    <t>6.</t>
  </si>
  <si>
    <t>Ankreuzen</t>
  </si>
  <si>
    <r>
      <t xml:space="preserve">Zähle die Bedingungen für die landwirtschaftliche Produktion in den benachteiligten Gebieten (z.B. Tirol) auf! </t>
    </r>
    <r>
      <rPr>
        <b/>
        <sz val="10"/>
        <color rgb="FF0070C0"/>
        <rFont val="Calibri"/>
        <family val="2"/>
        <scheme val="minor"/>
      </rPr>
      <t>(6</t>
    </r>
    <r>
      <rPr>
        <b/>
        <sz val="9"/>
        <color rgb="FF0070C0"/>
        <rFont val="Calibri"/>
        <family val="2"/>
        <scheme val="minor"/>
      </rPr>
      <t> Punkte)</t>
    </r>
  </si>
  <si>
    <t>! ! ! ! !</t>
  </si>
  <si>
    <t>Abhängigkeit von nicht beeinflussbaren Faktoren (Natur und Witterung)</t>
  </si>
  <si>
    <t xml:space="preserve"> in Österreich/Tirol</t>
  </si>
  <si>
    <t>abzusichern!</t>
  </si>
  <si>
    <t>Oberstes Ziel ist es, eine</t>
  </si>
  <si>
    <t>Pkte</t>
  </si>
  <si>
    <t>/</t>
  </si>
  <si>
    <t>Ges.</t>
  </si>
  <si>
    <t>ACHTUNG: Wähle die richtigen Antworten aus oder Kreuze sie an !!!</t>
  </si>
  <si>
    <t>gesetzliche Regelungen (Gentechnikverbot, Tierhaltungsstandards) à verteuern Produktion</t>
  </si>
  <si>
    <t>Spaltenindices:</t>
  </si>
  <si>
    <t>F</t>
  </si>
  <si>
    <t>Deine Antworten</t>
  </si>
  <si>
    <t>Richtige Antworten</t>
  </si>
  <si>
    <t>Antwort_ÖG1</t>
  </si>
  <si>
    <t>Grundkompetenzen (GK1)</t>
  </si>
  <si>
    <t>Erweiterte Kompetenzen (EK1)</t>
  </si>
  <si>
    <t>abgeschiedene Lage → erhöhte Kosten</t>
  </si>
  <si>
    <t>kleinstrukturierte Landwirtschaft → hoher Arbeitsaufwand</t>
  </si>
  <si>
    <t>Version: 2023.11.15.003</t>
  </si>
  <si>
    <t>Anzeigen!</t>
  </si>
  <si>
    <r>
      <t>Nenne 5 Beispiele für Förderungen aus der ländlichen Entwicklung!</t>
    </r>
    <r>
      <rPr>
        <b/>
        <sz val="10"/>
        <color rgb="FF0070C0"/>
        <rFont val="Calibri"/>
        <family val="2"/>
        <scheme val="minor"/>
      </rPr>
      <t xml:space="preserve"> (5 Punkte)</t>
    </r>
  </si>
  <si>
    <r>
      <t>Öffentliche Gelder in der Landwirtschaft: Die Landwirtschaft ist der größte Posten im EU-Budget. Ergänze die folgenden Aussagen dazu!</t>
    </r>
    <r>
      <rPr>
        <b/>
        <sz val="10"/>
        <color rgb="FF0070C0"/>
        <rFont val="Calibri"/>
        <family val="2"/>
        <scheme val="minor"/>
      </rPr>
      <t xml:space="preserve"> (3 Punkte)</t>
    </r>
  </si>
  <si>
    <r>
      <t xml:space="preserve">Wie heißen die beiden Bereiche des landwirtschaftlichen Förderungswesens in der EU? </t>
    </r>
    <r>
      <rPr>
        <b/>
        <sz val="10"/>
        <color rgb="FF0070C0"/>
        <rFont val="Calibri"/>
        <family val="2"/>
        <scheme val="minor"/>
      </rPr>
      <t>(2 Punkte)</t>
    </r>
  </si>
  <si>
    <r>
      <t xml:space="preserve">Welche Folgen ergeben sich daraus für die Österreichische und insbesondere für die Tiroler Landwirtschaft? Kreuze die zutreffenden Aussagen an! </t>
    </r>
    <r>
      <rPr>
        <b/>
        <sz val="10"/>
        <color rgb="FF0070C0"/>
        <rFont val="Calibri"/>
        <family val="2"/>
        <scheme val="minor"/>
      </rPr>
      <t>(3 Punkte)</t>
    </r>
  </si>
  <si>
    <r>
      <t xml:space="preserve">Zähle mindestens 6 Gründe auf, die für die Förderung der österreichischen und insbesondere der Tiroler Bauern sprechen! </t>
    </r>
    <r>
      <rPr>
        <b/>
        <sz val="10"/>
        <color rgb="FF0070C0"/>
        <rFont val="Calibri"/>
        <family val="2"/>
        <scheme val="minor"/>
      </rPr>
      <t>(6 Punkte)</t>
    </r>
  </si>
  <si>
    <r>
      <t xml:space="preserve">Welches Ziel verfolgt die öffentliche Hand mit den Zahlungen (Förderungen) an Österreichs bzw. Tirols Bauern? </t>
    </r>
    <r>
      <rPr>
        <b/>
        <sz val="10"/>
        <color rgb="FF0070C0"/>
        <rFont val="Calibri"/>
        <family val="2"/>
        <scheme val="minor"/>
      </rPr>
      <t>(2 Punkte)</t>
    </r>
  </si>
  <si>
    <t>Anzahl Antworten:</t>
  </si>
  <si>
    <t xml:space="preserve">Gesamtpunkte: </t>
  </si>
  <si>
    <r>
      <t xml:space="preserve">Die landwirtschaftliche Produktion befasst sich mit der Erstellung von Leistungen mit dem Ziel Einkommen zu erwirtschaften. Welche 2 Gruppen landwirtschaftlichen Einkommens können erwirtschaftet werden? </t>
    </r>
    <r>
      <rPr>
        <b/>
        <sz val="10"/>
        <color rgb="FF0070C0"/>
        <rFont val="Calibri"/>
        <family val="2"/>
        <scheme val="minor"/>
      </rPr>
      <t>(2 Punkte)</t>
    </r>
  </si>
  <si>
    <t>Markteinkommen</t>
  </si>
  <si>
    <t>öffentliche Gelder („Förderungen“)</t>
  </si>
  <si>
    <r>
      <t xml:space="preserve">Ergänze folgenden Satz zum Thema „Landwirtschaft und Energie“ </t>
    </r>
    <r>
      <rPr>
        <b/>
        <sz val="10"/>
        <color rgb="FF0070C0"/>
        <rFont val="Calibri"/>
        <family val="2"/>
        <scheme val="minor"/>
      </rPr>
      <t>(7 Punkte)</t>
    </r>
  </si>
  <si>
    <t>Der Einsatz von Pflanzen als …</t>
  </si>
  <si>
    <t>Energieträger</t>
  </si>
  <si>
    <t>schont die fossilen Brennstoffvorräte</t>
  </si>
  <si>
    <t xml:space="preserve"> und …</t>
  </si>
  <si>
    <t>schützt</t>
  </si>
  <si>
    <t xml:space="preserve"> unsere bestehenden …</t>
  </si>
  <si>
    <t>Klimaverhältnisse</t>
  </si>
  <si>
    <t>. Bei der …</t>
  </si>
  <si>
    <t>Verbrennung</t>
  </si>
  <si>
    <t xml:space="preserve"> geben die Pflanzen nur so viel …</t>
  </si>
  <si>
    <t>CO2</t>
  </si>
  <si>
    <t>… ab, wie sie während des Wachstums gebunden haben. Die Energieabhängigkeit vom Ausland wird ...</t>
  </si>
  <si>
    <t>verringert</t>
  </si>
  <si>
    <t>.</t>
  </si>
  <si>
    <r>
      <t xml:space="preserve">Ergänze folgenden Satz zum Thema „Bauern als Rohstoffversorger“! </t>
    </r>
    <r>
      <rPr>
        <b/>
        <sz val="10"/>
        <color rgb="FF0070C0"/>
        <rFont val="Calibri"/>
        <family val="2"/>
        <scheme val="minor"/>
      </rPr>
      <t>(7 Punkte)</t>
    </r>
  </si>
  <si>
    <t>Neben der Lebensmittelproduktion spielt der Anbau von Pflanzen als …</t>
  </si>
  <si>
    <t>Energie- und Wertstoffträger</t>
  </si>
  <si>
    <t xml:space="preserve"> eine immer wichtigere Rolle.</t>
  </si>
  <si>
    <t>Rohstoffe</t>
  </si>
  <si>
    <t xml:space="preserve"> aus der Landwirtschaft …</t>
  </si>
  <si>
    <t>wachsen</t>
  </si>
  <si>
    <t xml:space="preserve"> immer wieder …</t>
  </si>
  <si>
    <t>nach</t>
  </si>
  <si>
    <t>, sie ...</t>
  </si>
  <si>
    <t>Schonen fossile Ressourcen</t>
  </si>
  <si>
    <t>Verringern die Umweltbelastung</t>
  </si>
  <si>
    <t>Besondere Bedeutung hat der natürliche Rohstoff …</t>
  </si>
  <si>
    <t>Holz</t>
  </si>
  <si>
    <t>AntwortWB2</t>
  </si>
  <si>
    <t>Bildung</t>
  </si>
  <si>
    <t>Erhaltung der Städte</t>
  </si>
  <si>
    <t>Politik- und Exekutivbereich</t>
  </si>
  <si>
    <t>Banken und Zahlungsverkehr</t>
  </si>
  <si>
    <t>Handel und Industrie</t>
  </si>
  <si>
    <t>Information und Kommunikation</t>
  </si>
  <si>
    <t>Ernährung und Energie</t>
  </si>
  <si>
    <t>Sicherheit</t>
  </si>
  <si>
    <t>Umweltschutz und Landschaftspflege</t>
  </si>
  <si>
    <t xml:space="preserve">Belebung der Region </t>
  </si>
  <si>
    <t>Sicherung von Arbeitsplätzen</t>
  </si>
  <si>
    <t>Kultur- und Sozialbereich</t>
  </si>
  <si>
    <t>AntwortWB3_4</t>
  </si>
  <si>
    <t>Versorgung mit Lebensmitteln (Milch, Obst, Fleisch, Gemüse, …)</t>
  </si>
  <si>
    <t>Erzeugung landwirtschaftlicher Rohstoffe (z.B. Holz, Getreide, …)</t>
  </si>
  <si>
    <t>Erbringung von Dienstleistungen (Winterdienst, Kompostierung, …)</t>
  </si>
  <si>
    <t>Beitrag zur Energieversorgung (Holz, Biodiesel, Strom aus Biogas, …)</t>
  </si>
  <si>
    <t>Sicherung der natürlichen Lebensgrundlagen (Boden, Wasser, Luft, Wald)</t>
  </si>
  <si>
    <t>Schutz vor Naturkatastrophen (Lawinen, Muren, …)</t>
  </si>
  <si>
    <t>Erhaltung der Kultur- und Erholungslandschaft (Landschaftspflege)</t>
  </si>
  <si>
    <t>Erhaltung der Funktionsfähigkeit des ländlichen Raumes (Raumfunktion)</t>
  </si>
  <si>
    <t>Schutz vor Verbrechen (Überfälle, Erpressung)</t>
  </si>
  <si>
    <t>Sicherung der Verteidigunsfähigkeit (Bundesheer)</t>
  </si>
  <si>
    <t>Erbringung von Versicherungsleistungen (Haftpflicht, Feuer, …)</t>
  </si>
  <si>
    <t>Beitrag zur Krankenversorgung (Ärzte und Spitäler)</t>
  </si>
  <si>
    <t>Erzeugung bergbaulicher Rohstoffe (z.B. Kohle, Erdöl, …)</t>
  </si>
  <si>
    <t>Erhaltung der Gewässer (Flüsse, Seen, …)</t>
  </si>
  <si>
    <t>Versorgung mit Treibstoffen (Benzin, Diesel, …)</t>
  </si>
  <si>
    <t>Herstellung von Industrieprodukten (Autos, Radios, …)</t>
  </si>
  <si>
    <r>
      <t xml:space="preserve">Die landwirtschaftliche Produktion befasst sich mit der Erstellung von Leistungen. Nennen mindestens 4 Leistungen, die für die Gesellschaft erbracht werden! </t>
    </r>
    <r>
      <rPr>
        <b/>
        <sz val="10"/>
        <color rgb="FF0070C0"/>
        <rFont val="Calibri"/>
        <family val="2"/>
        <scheme val="minor"/>
      </rPr>
      <t>(4 Punkte)</t>
    </r>
  </si>
  <si>
    <t>AntwortWB6_7</t>
  </si>
  <si>
    <t>Sozialeinkommen</t>
  </si>
  <si>
    <t>private Gelder ("Spareinlagen")</t>
  </si>
  <si>
    <t>ungesunden</t>
  </si>
  <si>
    <t>künstlichen</t>
  </si>
  <si>
    <t>Reinigungsmitteln</t>
  </si>
  <si>
    <t>qualitativ hochwertigen</t>
  </si>
  <si>
    <t>naturnahen</t>
  </si>
  <si>
    <t>gesunden</t>
  </si>
  <si>
    <t>Lebensmitteln</t>
  </si>
  <si>
    <t>(Über)Lebensmittel</t>
  </si>
  <si>
    <t>AntwortWB8</t>
  </si>
  <si>
    <t>schonen fossile Ressourcen</t>
  </si>
  <si>
    <t>verringern die Umweltbelastung</t>
  </si>
  <si>
    <t>Arbeitgeber (Bauernhof, Agrarsektor, …)</t>
  </si>
  <si>
    <t>vermehren die Umweltschäden</t>
  </si>
  <si>
    <t>vor</t>
  </si>
  <si>
    <t>sinken</t>
  </si>
  <si>
    <t>Lebensmittel</t>
  </si>
  <si>
    <t>verschwenden Bodenschätze</t>
  </si>
  <si>
    <t>Metall</t>
  </si>
  <si>
    <t>AntwortWB9</t>
  </si>
  <si>
    <t>NOx</t>
  </si>
  <si>
    <t>erhöht</t>
  </si>
  <si>
    <t>zerstört</t>
  </si>
  <si>
    <t>Bodenverhältnisse</t>
  </si>
  <si>
    <t>schont die organischen Rohstoffe</t>
  </si>
  <si>
    <t>Bildungsträger</t>
  </si>
  <si>
    <r>
      <t xml:space="preserve">Die angeführten Leistungen, die landwirtschaftliche Betriebe erbringen, lassen sich unterschiedlichen gesellschafts-politischen Bereichen zuordnen. Zähle diese 6 Bereiche auf! </t>
    </r>
    <r>
      <rPr>
        <b/>
        <sz val="10"/>
        <color rgb="FF0070C0"/>
        <rFont val="Calibri"/>
        <family val="2"/>
        <scheme val="minor"/>
      </rPr>
      <t>(6 Punkte)</t>
    </r>
  </si>
  <si>
    <t>FMOD: Benachteiligte Gebiete und öffentliche Gelder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</si>
</sst>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i/>
      <sz val="14"/>
      <color rgb="FFC00000"/>
      <name val="Bradley Hand ITC"/>
      <family val="4"/>
    </font>
    <font>
      <sz val="10"/>
      <color theme="1"/>
      <name val="Arial"/>
      <family val="2"/>
    </font>
    <font>
      <sz val="14"/>
      <color rgb="FFFFFFFF"/>
      <name val="Arial Black"/>
      <family val="2"/>
    </font>
    <font>
      <b/>
      <sz val="14"/>
      <color rgb="FFFFFFFF"/>
      <name val="Arial Black"/>
      <family val="2"/>
    </font>
    <font>
      <sz val="5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Calibri Light"/>
      <family val="2"/>
    </font>
    <font>
      <b/>
      <sz val="10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i/>
      <sz val="12"/>
      <color rgb="FFC00000"/>
      <name val="Bradley Hand ITC"/>
      <family val="4"/>
    </font>
    <font>
      <b/>
      <sz val="16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FF"/>
      <name val="Calibri Light"/>
      <family val="2"/>
      <scheme val="maj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008000"/>
      <name val="Calibri"/>
      <family val="2"/>
      <scheme val="minor"/>
    </font>
    <font>
      <b/>
      <sz val="10"/>
      <color rgb="FFE26B0A"/>
      <name val="Calibri"/>
      <family val="2"/>
      <scheme val="minor"/>
    </font>
    <font>
      <b/>
      <sz val="10"/>
      <color rgb="FF76933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rgb="FFFF0000"/>
      <name val="Calibri Light"/>
      <family val="2"/>
      <scheme val="major"/>
    </font>
    <font>
      <sz val="8"/>
      <color theme="1"/>
      <name val="Calibri"/>
      <family val="2"/>
      <scheme val="minor"/>
    </font>
    <font>
      <i/>
      <sz val="8"/>
      <color rgb="FF0070C0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8"/>
      <color rgb="FFC00000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u val="double"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17"/>
      <name val="Segoe UI"/>
      <family val="2"/>
    </font>
    <font>
      <b/>
      <sz val="9"/>
      <color indexed="1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76933C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E26B0A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FF0000"/>
      </left>
      <right style="hair">
        <color rgb="FFFF0000"/>
      </right>
      <top/>
      <bottom/>
      <diagonal/>
    </border>
    <border>
      <left style="hair">
        <color rgb="FF0070C0"/>
      </left>
      <right style="hair">
        <color rgb="FF0070C0"/>
      </right>
      <top/>
      <bottom/>
      <diagonal/>
    </border>
    <border>
      <left/>
      <right/>
      <top/>
      <bottom style="medium">
        <color rgb="FF76933C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</borders>
  <cellStyleXfs count="3">
    <xf numFmtId="0" fontId="0" fillId="0" borderId="0"/>
    <xf numFmtId="0" fontId="31" fillId="0" borderId="0"/>
    <xf numFmtId="0" fontId="36" fillId="0" borderId="0"/>
  </cellStyleXfs>
  <cellXfs count="97">
    <xf numFmtId="0" fontId="0" fillId="0" borderId="0" xfId="0"/>
    <xf numFmtId="0" fontId="4" fillId="0" borderId="0" xfId="0" applyFont="1" applyAlignment="1" applyProtection="1">
      <alignment horizontal="justify" vertical="top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7" fillId="0" borderId="0" xfId="0" applyFont="1" applyAlignment="1" applyProtection="1">
      <alignment horizontal="justify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 indent="1"/>
      <protection hidden="1"/>
    </xf>
    <xf numFmtId="0" fontId="10" fillId="0" borderId="0" xfId="0" applyFont="1" applyAlignment="1" applyProtection="1">
      <alignment horizontal="justify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horizontal="justify" vertical="center" wrapText="1"/>
      <protection hidden="1"/>
    </xf>
    <xf numFmtId="0" fontId="2" fillId="0" borderId="1" xfId="0" applyFont="1" applyBorder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4" borderId="0" xfId="0" applyFont="1" applyFill="1" applyAlignment="1" applyProtection="1">
      <alignment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5" borderId="0" xfId="0" quotePrefix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quotePrefix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19" fillId="7" borderId="0" xfId="0" applyFont="1" applyFill="1" applyProtection="1">
      <protection hidden="1"/>
    </xf>
    <xf numFmtId="0" fontId="3" fillId="5" borderId="0" xfId="0" quotePrefix="1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right" vertical="center"/>
      <protection hidden="1"/>
    </xf>
    <xf numFmtId="0" fontId="9" fillId="3" borderId="3" xfId="0" applyFont="1" applyFill="1" applyBorder="1" applyAlignment="1" applyProtection="1">
      <alignment horizontal="right" vertical="center" indent="1"/>
      <protection hidden="1"/>
    </xf>
    <xf numFmtId="0" fontId="6" fillId="8" borderId="6" xfId="0" applyFont="1" applyFill="1" applyBorder="1" applyAlignment="1" applyProtection="1">
      <alignment horizontal="center" vertical="center" wrapText="1"/>
      <protection locked="0"/>
    </xf>
    <xf numFmtId="0" fontId="18" fillId="10" borderId="7" xfId="0" applyFont="1" applyFill="1" applyBorder="1" applyAlignment="1" applyProtection="1">
      <alignment horizontal="center" vertical="center"/>
      <protection hidden="1"/>
    </xf>
    <xf numFmtId="0" fontId="0" fillId="0" borderId="8" xfId="0" quotePrefix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8" fillId="10" borderId="10" xfId="0" applyFont="1" applyFill="1" applyBorder="1" applyAlignment="1" applyProtection="1">
      <alignment horizontal="left" vertical="center"/>
      <protection hidden="1"/>
    </xf>
    <xf numFmtId="0" fontId="30" fillId="0" borderId="11" xfId="0" applyFont="1" applyBorder="1" applyAlignment="1" applyProtection="1">
      <alignment horizontal="left" vertical="center"/>
      <protection hidden="1"/>
    </xf>
    <xf numFmtId="0" fontId="18" fillId="10" borderId="2" xfId="0" applyFont="1" applyFill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left" vertical="center"/>
      <protection hidden="1"/>
    </xf>
    <xf numFmtId="0" fontId="31" fillId="0" borderId="0" xfId="1" applyProtection="1">
      <protection hidden="1"/>
    </xf>
    <xf numFmtId="0" fontId="33" fillId="0" borderId="0" xfId="0" applyFont="1" applyAlignment="1" applyProtection="1">
      <alignment vertical="center"/>
      <protection hidden="1"/>
    </xf>
    <xf numFmtId="1" fontId="33" fillId="0" borderId="0" xfId="0" applyNumberFormat="1" applyFont="1" applyAlignment="1" applyProtection="1">
      <alignment vertical="center"/>
      <protection hidden="1"/>
    </xf>
    <xf numFmtId="0" fontId="29" fillId="0" borderId="0" xfId="1" applyFont="1" applyAlignment="1" applyProtection="1">
      <alignment vertical="center"/>
      <protection hidden="1"/>
    </xf>
    <xf numFmtId="0" fontId="35" fillId="6" borderId="0" xfId="0" applyFont="1" applyFill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horizontal="left" vertical="top" wrapText="1" indent="1"/>
      <protection hidden="1"/>
    </xf>
    <xf numFmtId="0" fontId="8" fillId="3" borderId="3" xfId="0" applyFont="1" applyFill="1" applyBorder="1" applyAlignment="1" applyProtection="1">
      <alignment vertical="center"/>
      <protection hidden="1"/>
    </xf>
    <xf numFmtId="0" fontId="8" fillId="3" borderId="3" xfId="0" applyFont="1" applyFill="1" applyBorder="1" applyAlignment="1" applyProtection="1">
      <alignment horizontal="left" vertical="center" indent="1"/>
      <protection hidden="1"/>
    </xf>
    <xf numFmtId="0" fontId="8" fillId="3" borderId="3" xfId="0" applyFont="1" applyFill="1" applyBorder="1" applyAlignment="1" applyProtection="1">
      <alignment horizontal="left" vertical="center" wrapText="1" indent="1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horizontal="left" vertical="center" indent="1"/>
      <protection hidden="1"/>
    </xf>
    <xf numFmtId="0" fontId="8" fillId="2" borderId="12" xfId="0" applyFont="1" applyFill="1" applyBorder="1" applyAlignment="1" applyProtection="1">
      <alignment horizontal="left" vertical="center" wrapText="1" indent="1"/>
      <protection hidden="1"/>
    </xf>
    <xf numFmtId="0" fontId="9" fillId="2" borderId="12" xfId="0" applyFont="1" applyFill="1" applyBorder="1" applyAlignment="1" applyProtection="1">
      <alignment horizontal="right" vertical="center" wrapText="1"/>
      <protection hidden="1"/>
    </xf>
    <xf numFmtId="0" fontId="9" fillId="3" borderId="0" xfId="0" applyFont="1" applyFill="1" applyAlignment="1" applyProtection="1">
      <alignment horizontal="right" vertical="center" indent="1"/>
      <protection hidden="1"/>
    </xf>
    <xf numFmtId="0" fontId="9" fillId="2" borderId="0" xfId="0" applyFont="1" applyFill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0" fillId="7" borderId="0" xfId="0" applyFont="1" applyFill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21" fillId="5" borderId="0" xfId="0" applyFont="1" applyFill="1" applyAlignment="1" applyProtection="1">
      <alignment horizontal="justify"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1" fillId="5" borderId="0" xfId="0" applyFont="1" applyFill="1" applyAlignment="1" applyProtection="1">
      <alignment vertical="center"/>
      <protection hidden="1"/>
    </xf>
    <xf numFmtId="0" fontId="1" fillId="5" borderId="0" xfId="0" applyFont="1" applyFill="1" applyAlignment="1" applyProtection="1">
      <alignment horizontal="right" vertical="center"/>
      <protection hidden="1"/>
    </xf>
    <xf numFmtId="0" fontId="5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 applyProtection="1">
      <alignment horizontal="justify" vertical="top"/>
      <protection hidden="1"/>
    </xf>
    <xf numFmtId="0" fontId="6" fillId="9" borderId="4" xfId="0" applyFont="1" applyFill="1" applyBorder="1" applyAlignment="1" applyProtection="1">
      <alignment vertical="center" wrapText="1"/>
      <protection locked="0"/>
    </xf>
    <xf numFmtId="0" fontId="15" fillId="9" borderId="5" xfId="0" applyFont="1" applyFill="1" applyBorder="1" applyAlignment="1" applyProtection="1">
      <alignment vertical="center" wrapText="1"/>
      <protection locked="0"/>
    </xf>
    <xf numFmtId="0" fontId="6" fillId="8" borderId="4" xfId="0" applyFont="1" applyFill="1" applyBorder="1" applyAlignment="1" applyProtection="1">
      <alignment vertical="center"/>
      <protection locked="0"/>
    </xf>
    <xf numFmtId="0" fontId="6" fillId="9" borderId="4" xfId="0" applyFont="1" applyFill="1" applyBorder="1" applyAlignment="1" applyProtection="1">
      <alignment vertical="center"/>
      <protection locked="0"/>
    </xf>
    <xf numFmtId="0" fontId="37" fillId="5" borderId="13" xfId="0" applyFont="1" applyFill="1" applyBorder="1" applyAlignment="1" applyProtection="1">
      <alignment horizontal="center" vertical="center" wrapText="1"/>
      <protection locked="0"/>
    </xf>
    <xf numFmtId="0" fontId="37" fillId="5" borderId="14" xfId="0" applyFont="1" applyFill="1" applyBorder="1" applyAlignment="1" applyProtection="1">
      <alignment horizontal="center" vertical="center" wrapText="1"/>
      <protection locked="0"/>
    </xf>
    <xf numFmtId="0" fontId="37" fillId="5" borderId="15" xfId="0" applyFont="1" applyFill="1" applyBorder="1" applyAlignment="1" applyProtection="1">
      <alignment horizontal="center" vertical="center" wrapText="1"/>
      <protection locked="0"/>
    </xf>
    <xf numFmtId="0" fontId="37" fillId="5" borderId="16" xfId="0" applyFont="1" applyFill="1" applyBorder="1" applyAlignment="1" applyProtection="1">
      <alignment horizontal="center" vertical="center" wrapText="1"/>
      <protection locked="0"/>
    </xf>
    <xf numFmtId="0" fontId="6" fillId="9" borderId="4" xfId="0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vertical="center" wrapText="1"/>
      <protection locked="0"/>
    </xf>
    <xf numFmtId="0" fontId="15" fillId="9" borderId="4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top" wrapText="1" indent="1"/>
      <protection hidden="1"/>
    </xf>
    <xf numFmtId="0" fontId="7" fillId="0" borderId="0" xfId="0" applyFont="1" applyAlignment="1" applyProtection="1">
      <alignment horizontal="justify" vertical="center"/>
      <protection hidden="1"/>
    </xf>
  </cellXfs>
  <cellStyles count="3">
    <cellStyle name="Standard" xfId="0" builtinId="0"/>
    <cellStyle name="Standard 2" xfId="2" xr:uid="{00000000-0005-0000-0000-000001000000}"/>
    <cellStyle name="Standard 2 2 2" xfId="1" xr:uid="{00000000-0005-0000-0000-000002000000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B050"/>
        </patternFill>
      </fill>
    </dxf>
    <dxf>
      <font>
        <color rgb="FFE26B0A"/>
      </font>
    </dxf>
    <dxf>
      <font>
        <color rgb="FFE26B0A"/>
      </font>
    </dxf>
    <dxf>
      <font>
        <color rgb="FFE26B0A"/>
      </font>
    </dxf>
    <dxf>
      <font>
        <color rgb="FFE26B0A"/>
      </font>
    </dxf>
  </dxfs>
  <tableStyles count="0" defaultTableStyle="TableStyleMedium2" defaultPivotStyle="PivotStyleLight16"/>
  <colors>
    <mruColors>
      <color rgb="FF76933C"/>
      <color rgb="FFE26B0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7324</xdr:colOff>
      <xdr:row>111</xdr:row>
      <xdr:rowOff>224936</xdr:rowOff>
    </xdr:from>
    <xdr:to>
      <xdr:col>15</xdr:col>
      <xdr:colOff>53043</xdr:colOff>
      <xdr:row>113</xdr:row>
      <xdr:rowOff>65942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36728" y="19538705"/>
          <a:ext cx="45719" cy="2952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4</xdr:col>
      <xdr:colOff>6569</xdr:colOff>
      <xdr:row>50</xdr:row>
      <xdr:rowOff>189535</xdr:rowOff>
    </xdr:from>
    <xdr:to>
      <xdr:col>26</xdr:col>
      <xdr:colOff>225868</xdr:colOff>
      <xdr:row>55</xdr:row>
      <xdr:rowOff>189772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DAD32A3F-0E64-4835-90F8-02F4277A9B09}"/>
            </a:ext>
          </a:extLst>
        </xdr:cNvPr>
        <xdr:cNvGrpSpPr/>
      </xdr:nvGrpSpPr>
      <xdr:grpSpPr>
        <a:xfrm>
          <a:off x="995704" y="6717823"/>
          <a:ext cx="5699837" cy="1135911"/>
          <a:chOff x="0" y="-972"/>
          <a:chExt cx="5664988" cy="1188422"/>
        </a:xfrm>
      </xdr:grpSpPr>
      <xdr:sp macro="" textlink="">
        <xdr:nvSpPr>
          <xdr:cNvPr id="4" name="Textfeld 43">
            <a:extLst>
              <a:ext uri="{FF2B5EF4-FFF2-40B4-BE49-F238E27FC236}">
                <a16:creationId xmlns:a16="http://schemas.microsoft.com/office/drawing/2014/main" id="{AD9F5E39-64A1-496A-9853-BFD58E01BC76}"/>
              </a:ext>
            </a:extLst>
          </xdr:cNvPr>
          <xdr:cNvSpPr txBox="1"/>
        </xdr:nvSpPr>
        <xdr:spPr>
          <a:xfrm>
            <a:off x="2870785" y="-972"/>
            <a:ext cx="2794203" cy="201930"/>
          </a:xfrm>
          <a:prstGeom prst="rect">
            <a:avLst/>
          </a:prstGeom>
          <a:solidFill>
            <a:srgbClr val="FFD966"/>
          </a:solidFill>
          <a:ln w="6350">
            <a:noFill/>
          </a:ln>
        </xdr:spPr>
        <xdr:txBody>
          <a:bodyPr rot="0" spcFirstLastPara="0" vert="horz" wrap="square" lIns="36000" tIns="36000" rIns="36000" bIns="36000" numCol="1" spcCol="0" rtlCol="0" fromWordArt="0" anchor="ctr" anchorCtr="0" forceAA="0" compatLnSpc="1">
            <a:prstTxWarp prst="textNoShape">
              <a:avLst/>
            </a:prstTxWarp>
            <a:spAutoFit/>
          </a:bodyPr>
          <a:lstStyle/>
          <a:p>
            <a:pPr algn="just">
              <a:lnSpc>
                <a:spcPct val="115000"/>
              </a:lnSpc>
              <a:spcAft>
                <a:spcPts val="0"/>
              </a:spcAft>
            </a:pPr>
            <a:r>
              <a:rPr lang="de-DE" sz="800" b="1" i="1">
                <a:effectLst/>
                <a:latin typeface="Calibri Light" panose="020F03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Abb.: Ernährung und Energie</a:t>
            </a:r>
            <a:endParaRPr lang="de-AT" sz="10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Arial" panose="020B0604020202020204" pitchFamily="34" charset="0"/>
            </a:endParaRPr>
          </a:p>
        </xdr:txBody>
      </xdr:sp>
      <xdr:pic>
        <xdr:nvPicPr>
          <xdr:cNvPr id="5" name="Grafik 4">
            <a:extLst>
              <a:ext uri="{FF2B5EF4-FFF2-40B4-BE49-F238E27FC236}">
                <a16:creationId xmlns:a16="http://schemas.microsoft.com/office/drawing/2014/main" id="{1CF548B2-CB89-4EBC-B022-D51C600D4F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76085" y="0"/>
            <a:ext cx="1437005" cy="11874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Grafik 5">
            <a:extLst>
              <a:ext uri="{FF2B5EF4-FFF2-40B4-BE49-F238E27FC236}">
                <a16:creationId xmlns:a16="http://schemas.microsoft.com/office/drawing/2014/main" id="{7F3287EC-30AA-47B6-9623-F96280FDA7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310005" cy="11874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3</xdr:col>
      <xdr:colOff>6569</xdr:colOff>
      <xdr:row>25</xdr:row>
      <xdr:rowOff>114628</xdr:rowOff>
    </xdr:from>
    <xdr:to>
      <xdr:col>27</xdr:col>
      <xdr:colOff>6119</xdr:colOff>
      <xdr:row>30</xdr:row>
      <xdr:rowOff>186068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82B9772D-B928-41A6-98B8-73A34F468860}"/>
            </a:ext>
          </a:extLst>
        </xdr:cNvPr>
        <xdr:cNvGrpSpPr/>
      </xdr:nvGrpSpPr>
      <xdr:grpSpPr>
        <a:xfrm>
          <a:off x="775896" y="3287186"/>
          <a:ext cx="5949011" cy="1207113"/>
          <a:chOff x="9566" y="0"/>
          <a:chExt cx="5924602" cy="1259205"/>
        </a:xfrm>
      </xdr:grpSpPr>
      <xdr:grpSp>
        <xdr:nvGrpSpPr>
          <xdr:cNvPr id="8" name="Gruppieren 7">
            <a:extLst>
              <a:ext uri="{FF2B5EF4-FFF2-40B4-BE49-F238E27FC236}">
                <a16:creationId xmlns:a16="http://schemas.microsoft.com/office/drawing/2014/main" id="{96C41C3F-B76E-4847-BEC8-F485AC5D2ED5}"/>
              </a:ext>
            </a:extLst>
          </xdr:cNvPr>
          <xdr:cNvGrpSpPr/>
        </xdr:nvGrpSpPr>
        <xdr:grpSpPr>
          <a:xfrm>
            <a:off x="9566" y="0"/>
            <a:ext cx="5924602" cy="1259205"/>
            <a:chOff x="9566" y="0"/>
            <a:chExt cx="5924602" cy="1259205"/>
          </a:xfrm>
        </xdr:grpSpPr>
        <xdr:pic>
          <xdr:nvPicPr>
            <xdr:cNvPr id="10" name="Grafik 9" descr="Brot, Nudel, Getreide - diese Kohlenhydratbomben sollte man meiden - EBS  Deutschland">
              <a:extLst>
                <a:ext uri="{FF2B5EF4-FFF2-40B4-BE49-F238E27FC236}">
                  <a16:creationId xmlns:a16="http://schemas.microsoft.com/office/drawing/2014/main" id="{EFDF4BFE-5542-44C6-AF2D-99472A7BCCD5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6544" t="27455" r="14490" b="7053"/>
            <a:stretch/>
          </xdr:blipFill>
          <xdr:spPr bwMode="auto">
            <a:xfrm>
              <a:off x="3537678" y="0"/>
              <a:ext cx="2396490" cy="1258570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pic>
          <xdr:nvPicPr>
            <xdr:cNvPr id="11" name="Picture 2" descr="http://www.umweltbundesamt.de/sites/default/files/styles/800w550h/public/medien/bilder/Ressourcen_Landwirtschaft_Holz_Michael_Neuhau%C3%9F_Fotolia_699643_Subscription_L.jpg?itok=1IxbTEzZ">
              <a:extLst>
                <a:ext uri="{FF2B5EF4-FFF2-40B4-BE49-F238E27FC236}">
                  <a16:creationId xmlns:a16="http://schemas.microsoft.com/office/drawing/2014/main" id="{2818FF26-8904-414D-947C-C88EF209873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screen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44642" y="0"/>
              <a:ext cx="1831340" cy="12592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Picture 10" descr="https://encrypted-tbn3.gstatic.com/images?q=tbn:ANd9GcTu2ZSgy6xv0Pp9r28rtm0qaXyOIKYfNkn8T35Pi8b0IOX23xuj">
              <a:extLst>
                <a:ext uri="{FF2B5EF4-FFF2-40B4-BE49-F238E27FC236}">
                  <a16:creationId xmlns:a16="http://schemas.microsoft.com/office/drawing/2014/main" id="{7A9B9076-4FF6-463F-AC70-B4193E81AA5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073639" y="0"/>
              <a:ext cx="1273810" cy="85217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" name="Picture 8" descr="https://encrypted-tbn0.gstatic.com/images?q=tbn:ANd9GcSUw3NN0frZy23LV8fDcV6yTEIiqSE5czP8AXSFOyuPwm9RULDNFw">
              <a:extLst>
                <a:ext uri="{FF2B5EF4-FFF2-40B4-BE49-F238E27FC236}">
                  <a16:creationId xmlns:a16="http://schemas.microsoft.com/office/drawing/2014/main" id="{B9412B0D-CE8F-4EB2-A59F-A9D2CC2B429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screen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317823" y="0"/>
              <a:ext cx="725805" cy="61087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4" descr="https://encrypted-tbn3.gstatic.com/images?q=tbn:ANd9GcR7-9G70u7UY2K_wJD8Ac5MT1nH2U2GSrxYgiPJeGnHIqG9-OfF_Q">
              <a:extLst>
                <a:ext uri="{FF2B5EF4-FFF2-40B4-BE49-F238E27FC236}">
                  <a16:creationId xmlns:a16="http://schemas.microsoft.com/office/drawing/2014/main" id="{873EF1A0-9163-4985-B60B-6626B23906C4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8730" t="8734" r="8446" b="9399"/>
            <a:stretch/>
          </xdr:blipFill>
          <xdr:spPr bwMode="auto">
            <a:xfrm>
              <a:off x="9566" y="0"/>
              <a:ext cx="862330" cy="851535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pic>
          <xdr:nvPicPr>
            <xdr:cNvPr id="15" name="Picture 12" descr="https://encrypted-tbn3.gstatic.com/images?q=tbn:ANd9GcSHx6ViCNdz5bxrzWH0aVoUyDjS8eff5bUWiB1d_yBlRv8WzOzA">
              <a:extLst>
                <a:ext uri="{FF2B5EF4-FFF2-40B4-BE49-F238E27FC236}">
                  <a16:creationId xmlns:a16="http://schemas.microsoft.com/office/drawing/2014/main" id="{B561651A-BBBE-4D46-B594-DAC5FF10799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screen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073639" y="524655"/>
              <a:ext cx="974090" cy="72961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6" name="Picture 20" descr="https://encrypted-tbn1.gstatic.com/images?q=tbn:ANd9GcQDT9DIWaPtyesdzsRHI4ATrJidWOxTKlFuXN_KwZff0jgLXP6J3A">
              <a:extLst>
                <a:ext uri="{FF2B5EF4-FFF2-40B4-BE49-F238E27FC236}">
                  <a16:creationId xmlns:a16="http://schemas.microsoft.com/office/drawing/2014/main" id="{9D0EC6C7-5F14-4426-AFEC-0867FF882DF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048000" y="594609"/>
              <a:ext cx="1000760" cy="66167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14" descr="https://encrypted-tbn0.gstatic.com/images?q=tbn:ANd9GcR2iJaHu4fpvFPynlBe6LVSEeIcIGwK-1ioxOt9xmmL70Ub5w7-oQ">
              <a:extLst>
                <a:ext uri="{FF2B5EF4-FFF2-40B4-BE49-F238E27FC236}">
                  <a16:creationId xmlns:a16="http://schemas.microsoft.com/office/drawing/2014/main" id="{F702F02A-9833-4C6B-951A-2EB3F854DA2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 cstate="screen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 rot="20400378">
              <a:off x="2694482" y="593985"/>
              <a:ext cx="739775" cy="55499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8" name="Picture 24" descr="https://encrypted-tbn0.gstatic.com/images?q=tbn:ANd9GcTM7pg4fPfNxgW0ooBTJ0qd0AHM-agJ-DTZcHLqTv6yVJnHxd3Q">
              <a:extLst>
                <a:ext uri="{FF2B5EF4-FFF2-40B4-BE49-F238E27FC236}">
                  <a16:creationId xmlns:a16="http://schemas.microsoft.com/office/drawing/2014/main" id="{6E36CC39-B90F-4F51-A6A5-4E45343749E3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1" cstate="screen">
              <a:clrChange>
                <a:clrFrom>
                  <a:srgbClr val="FFFFFB"/>
                </a:clrFrom>
                <a:clrTo>
                  <a:srgbClr val="FFFFFB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11349" b="8199"/>
            <a:stretch/>
          </xdr:blipFill>
          <xdr:spPr bwMode="auto">
            <a:xfrm>
              <a:off x="10322" y="699541"/>
              <a:ext cx="940665" cy="552450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sp macro="" textlink="">
          <xdr:nvSpPr>
            <xdr:cNvPr id="19" name="Freihandform: Form 37">
              <a:extLst>
                <a:ext uri="{FF2B5EF4-FFF2-40B4-BE49-F238E27FC236}">
                  <a16:creationId xmlns:a16="http://schemas.microsoft.com/office/drawing/2014/main" id="{8D638A67-9BD6-48E9-BFCE-B5E69242C730}"/>
                </a:ext>
              </a:extLst>
            </xdr:cNvPr>
            <xdr:cNvSpPr/>
          </xdr:nvSpPr>
          <xdr:spPr>
            <a:xfrm>
              <a:off x="502304" y="405248"/>
              <a:ext cx="612721" cy="695324"/>
            </a:xfrm>
            <a:custGeom>
              <a:avLst/>
              <a:gdLst>
                <a:gd name="connsiteX0" fmla="*/ 109105 w 613064"/>
                <a:gd name="connsiteY0" fmla="*/ 57150 h 680605"/>
                <a:gd name="connsiteX1" fmla="*/ 77932 w 613064"/>
                <a:gd name="connsiteY1" fmla="*/ 155864 h 680605"/>
                <a:gd name="connsiteX2" fmla="*/ 161059 w 613064"/>
                <a:gd name="connsiteY2" fmla="*/ 202623 h 680605"/>
                <a:gd name="connsiteX3" fmla="*/ 176646 w 613064"/>
                <a:gd name="connsiteY3" fmla="*/ 264969 h 680605"/>
                <a:gd name="connsiteX4" fmla="*/ 140278 w 613064"/>
                <a:gd name="connsiteY4" fmla="*/ 363682 h 680605"/>
                <a:gd name="connsiteX5" fmla="*/ 31173 w 613064"/>
                <a:gd name="connsiteY5" fmla="*/ 420832 h 680605"/>
                <a:gd name="connsiteX6" fmla="*/ 10391 w 613064"/>
                <a:gd name="connsiteY6" fmla="*/ 436419 h 680605"/>
                <a:gd name="connsiteX7" fmla="*/ 0 w 613064"/>
                <a:gd name="connsiteY7" fmla="*/ 561109 h 680605"/>
                <a:gd name="connsiteX8" fmla="*/ 119496 w 613064"/>
                <a:gd name="connsiteY8" fmla="*/ 509155 h 680605"/>
                <a:gd name="connsiteX9" fmla="*/ 181841 w 613064"/>
                <a:gd name="connsiteY9" fmla="*/ 550719 h 680605"/>
                <a:gd name="connsiteX10" fmla="*/ 218209 w 613064"/>
                <a:gd name="connsiteY10" fmla="*/ 602673 h 680605"/>
                <a:gd name="connsiteX11" fmla="*/ 228600 w 613064"/>
                <a:gd name="connsiteY11" fmla="*/ 680605 h 680605"/>
                <a:gd name="connsiteX12" fmla="*/ 311728 w 613064"/>
                <a:gd name="connsiteY12" fmla="*/ 592282 h 680605"/>
                <a:gd name="connsiteX13" fmla="*/ 368878 w 613064"/>
                <a:gd name="connsiteY13" fmla="*/ 576696 h 680605"/>
                <a:gd name="connsiteX14" fmla="*/ 410441 w 613064"/>
                <a:gd name="connsiteY14" fmla="*/ 597478 h 680605"/>
                <a:gd name="connsiteX15" fmla="*/ 452005 w 613064"/>
                <a:gd name="connsiteY15" fmla="*/ 639041 h 680605"/>
                <a:gd name="connsiteX16" fmla="*/ 452005 w 613064"/>
                <a:gd name="connsiteY16" fmla="*/ 467591 h 680605"/>
                <a:gd name="connsiteX17" fmla="*/ 462396 w 613064"/>
                <a:gd name="connsiteY17" fmla="*/ 337705 h 680605"/>
                <a:gd name="connsiteX18" fmla="*/ 503959 w 613064"/>
                <a:gd name="connsiteY18" fmla="*/ 280555 h 680605"/>
                <a:gd name="connsiteX19" fmla="*/ 602673 w 613064"/>
                <a:gd name="connsiteY19" fmla="*/ 275359 h 680605"/>
                <a:gd name="connsiteX20" fmla="*/ 613064 w 613064"/>
                <a:gd name="connsiteY20" fmla="*/ 187037 h 680605"/>
                <a:gd name="connsiteX21" fmla="*/ 483178 w 613064"/>
                <a:gd name="connsiteY21" fmla="*/ 135082 h 680605"/>
                <a:gd name="connsiteX22" fmla="*/ 426028 w 613064"/>
                <a:gd name="connsiteY22" fmla="*/ 20782 h 680605"/>
                <a:gd name="connsiteX23" fmla="*/ 342900 w 613064"/>
                <a:gd name="connsiteY23" fmla="*/ 0 h 680605"/>
                <a:gd name="connsiteX24" fmla="*/ 332509 w 613064"/>
                <a:gd name="connsiteY24" fmla="*/ 15587 h 680605"/>
                <a:gd name="connsiteX25" fmla="*/ 249382 w 613064"/>
                <a:gd name="connsiteY25" fmla="*/ 83128 h 680605"/>
                <a:gd name="connsiteX26" fmla="*/ 109105 w 613064"/>
                <a:gd name="connsiteY26" fmla="*/ 57150 h 680605"/>
                <a:gd name="connsiteX0" fmla="*/ 109105 w 613064"/>
                <a:gd name="connsiteY0" fmla="*/ 57150 h 680605"/>
                <a:gd name="connsiteX1" fmla="*/ 77932 w 613064"/>
                <a:gd name="connsiteY1" fmla="*/ 155864 h 680605"/>
                <a:gd name="connsiteX2" fmla="*/ 161059 w 613064"/>
                <a:gd name="connsiteY2" fmla="*/ 202623 h 680605"/>
                <a:gd name="connsiteX3" fmla="*/ 176646 w 613064"/>
                <a:gd name="connsiteY3" fmla="*/ 264969 h 680605"/>
                <a:gd name="connsiteX4" fmla="*/ 140278 w 613064"/>
                <a:gd name="connsiteY4" fmla="*/ 363682 h 680605"/>
                <a:gd name="connsiteX5" fmla="*/ 31173 w 613064"/>
                <a:gd name="connsiteY5" fmla="*/ 420832 h 680605"/>
                <a:gd name="connsiteX6" fmla="*/ 10391 w 613064"/>
                <a:gd name="connsiteY6" fmla="*/ 436419 h 680605"/>
                <a:gd name="connsiteX7" fmla="*/ 0 w 613064"/>
                <a:gd name="connsiteY7" fmla="*/ 561109 h 680605"/>
                <a:gd name="connsiteX8" fmla="*/ 119496 w 613064"/>
                <a:gd name="connsiteY8" fmla="*/ 509155 h 680605"/>
                <a:gd name="connsiteX9" fmla="*/ 181841 w 613064"/>
                <a:gd name="connsiteY9" fmla="*/ 550719 h 680605"/>
                <a:gd name="connsiteX10" fmla="*/ 218209 w 613064"/>
                <a:gd name="connsiteY10" fmla="*/ 602673 h 680605"/>
                <a:gd name="connsiteX11" fmla="*/ 228600 w 613064"/>
                <a:gd name="connsiteY11" fmla="*/ 680605 h 680605"/>
                <a:gd name="connsiteX12" fmla="*/ 311728 w 613064"/>
                <a:gd name="connsiteY12" fmla="*/ 592282 h 680605"/>
                <a:gd name="connsiteX13" fmla="*/ 368878 w 613064"/>
                <a:gd name="connsiteY13" fmla="*/ 576696 h 680605"/>
                <a:gd name="connsiteX14" fmla="*/ 410441 w 613064"/>
                <a:gd name="connsiteY14" fmla="*/ 597478 h 680605"/>
                <a:gd name="connsiteX15" fmla="*/ 452005 w 613064"/>
                <a:gd name="connsiteY15" fmla="*/ 639041 h 680605"/>
                <a:gd name="connsiteX16" fmla="*/ 535384 w 613064"/>
                <a:gd name="connsiteY16" fmla="*/ 551140 h 680605"/>
                <a:gd name="connsiteX17" fmla="*/ 452005 w 613064"/>
                <a:gd name="connsiteY17" fmla="*/ 467591 h 680605"/>
                <a:gd name="connsiteX18" fmla="*/ 462396 w 613064"/>
                <a:gd name="connsiteY18" fmla="*/ 337705 h 680605"/>
                <a:gd name="connsiteX19" fmla="*/ 503959 w 613064"/>
                <a:gd name="connsiteY19" fmla="*/ 280555 h 680605"/>
                <a:gd name="connsiteX20" fmla="*/ 602673 w 613064"/>
                <a:gd name="connsiteY20" fmla="*/ 275359 h 680605"/>
                <a:gd name="connsiteX21" fmla="*/ 613064 w 613064"/>
                <a:gd name="connsiteY21" fmla="*/ 187037 h 680605"/>
                <a:gd name="connsiteX22" fmla="*/ 483178 w 613064"/>
                <a:gd name="connsiteY22" fmla="*/ 135082 h 680605"/>
                <a:gd name="connsiteX23" fmla="*/ 426028 w 613064"/>
                <a:gd name="connsiteY23" fmla="*/ 20782 h 680605"/>
                <a:gd name="connsiteX24" fmla="*/ 342900 w 613064"/>
                <a:gd name="connsiteY24" fmla="*/ 0 h 680605"/>
                <a:gd name="connsiteX25" fmla="*/ 332509 w 613064"/>
                <a:gd name="connsiteY25" fmla="*/ 15587 h 680605"/>
                <a:gd name="connsiteX26" fmla="*/ 249382 w 613064"/>
                <a:gd name="connsiteY26" fmla="*/ 83128 h 680605"/>
                <a:gd name="connsiteX27" fmla="*/ 109105 w 613064"/>
                <a:gd name="connsiteY27" fmla="*/ 57150 h 680605"/>
                <a:gd name="connsiteX0" fmla="*/ 109105 w 613064"/>
                <a:gd name="connsiteY0" fmla="*/ 57150 h 696235"/>
                <a:gd name="connsiteX1" fmla="*/ 77932 w 613064"/>
                <a:gd name="connsiteY1" fmla="*/ 155864 h 696235"/>
                <a:gd name="connsiteX2" fmla="*/ 161059 w 613064"/>
                <a:gd name="connsiteY2" fmla="*/ 202623 h 696235"/>
                <a:gd name="connsiteX3" fmla="*/ 176646 w 613064"/>
                <a:gd name="connsiteY3" fmla="*/ 264969 h 696235"/>
                <a:gd name="connsiteX4" fmla="*/ 140278 w 613064"/>
                <a:gd name="connsiteY4" fmla="*/ 363682 h 696235"/>
                <a:gd name="connsiteX5" fmla="*/ 31173 w 613064"/>
                <a:gd name="connsiteY5" fmla="*/ 420832 h 696235"/>
                <a:gd name="connsiteX6" fmla="*/ 10391 w 613064"/>
                <a:gd name="connsiteY6" fmla="*/ 436419 h 696235"/>
                <a:gd name="connsiteX7" fmla="*/ 0 w 613064"/>
                <a:gd name="connsiteY7" fmla="*/ 561109 h 696235"/>
                <a:gd name="connsiteX8" fmla="*/ 119496 w 613064"/>
                <a:gd name="connsiteY8" fmla="*/ 509155 h 696235"/>
                <a:gd name="connsiteX9" fmla="*/ 181841 w 613064"/>
                <a:gd name="connsiteY9" fmla="*/ 550719 h 696235"/>
                <a:gd name="connsiteX10" fmla="*/ 218209 w 613064"/>
                <a:gd name="connsiteY10" fmla="*/ 602673 h 696235"/>
                <a:gd name="connsiteX11" fmla="*/ 228600 w 613064"/>
                <a:gd name="connsiteY11" fmla="*/ 680605 h 696235"/>
                <a:gd name="connsiteX12" fmla="*/ 311728 w 613064"/>
                <a:gd name="connsiteY12" fmla="*/ 592282 h 696235"/>
                <a:gd name="connsiteX13" fmla="*/ 368878 w 613064"/>
                <a:gd name="connsiteY13" fmla="*/ 576696 h 696235"/>
                <a:gd name="connsiteX14" fmla="*/ 410441 w 613064"/>
                <a:gd name="connsiteY14" fmla="*/ 597478 h 696235"/>
                <a:gd name="connsiteX15" fmla="*/ 488390 w 613064"/>
                <a:gd name="connsiteY15" fmla="*/ 696235 h 696235"/>
                <a:gd name="connsiteX16" fmla="*/ 535384 w 613064"/>
                <a:gd name="connsiteY16" fmla="*/ 551140 h 696235"/>
                <a:gd name="connsiteX17" fmla="*/ 452005 w 613064"/>
                <a:gd name="connsiteY17" fmla="*/ 467591 h 696235"/>
                <a:gd name="connsiteX18" fmla="*/ 462396 w 613064"/>
                <a:gd name="connsiteY18" fmla="*/ 337705 h 696235"/>
                <a:gd name="connsiteX19" fmla="*/ 503959 w 613064"/>
                <a:gd name="connsiteY19" fmla="*/ 280555 h 696235"/>
                <a:gd name="connsiteX20" fmla="*/ 602673 w 613064"/>
                <a:gd name="connsiteY20" fmla="*/ 275359 h 696235"/>
                <a:gd name="connsiteX21" fmla="*/ 613064 w 613064"/>
                <a:gd name="connsiteY21" fmla="*/ 187037 h 696235"/>
                <a:gd name="connsiteX22" fmla="*/ 483178 w 613064"/>
                <a:gd name="connsiteY22" fmla="*/ 135082 h 696235"/>
                <a:gd name="connsiteX23" fmla="*/ 426028 w 613064"/>
                <a:gd name="connsiteY23" fmla="*/ 20782 h 696235"/>
                <a:gd name="connsiteX24" fmla="*/ 342900 w 613064"/>
                <a:gd name="connsiteY24" fmla="*/ 0 h 696235"/>
                <a:gd name="connsiteX25" fmla="*/ 332509 w 613064"/>
                <a:gd name="connsiteY25" fmla="*/ 15587 h 696235"/>
                <a:gd name="connsiteX26" fmla="*/ 249382 w 613064"/>
                <a:gd name="connsiteY26" fmla="*/ 83128 h 696235"/>
                <a:gd name="connsiteX27" fmla="*/ 109105 w 613064"/>
                <a:gd name="connsiteY27" fmla="*/ 57150 h 69623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</a:cxnLst>
              <a:rect l="l" t="t" r="r" b="b"/>
              <a:pathLst>
                <a:path w="613064" h="696235">
                  <a:moveTo>
                    <a:pt x="109105" y="57150"/>
                  </a:moveTo>
                  <a:lnTo>
                    <a:pt x="77932" y="155864"/>
                  </a:lnTo>
                  <a:lnTo>
                    <a:pt x="161059" y="202623"/>
                  </a:lnTo>
                  <a:lnTo>
                    <a:pt x="176646" y="264969"/>
                  </a:lnTo>
                  <a:lnTo>
                    <a:pt x="140278" y="363682"/>
                  </a:lnTo>
                  <a:lnTo>
                    <a:pt x="31173" y="420832"/>
                  </a:lnTo>
                  <a:lnTo>
                    <a:pt x="10391" y="436419"/>
                  </a:lnTo>
                  <a:lnTo>
                    <a:pt x="0" y="561109"/>
                  </a:lnTo>
                  <a:lnTo>
                    <a:pt x="119496" y="509155"/>
                  </a:lnTo>
                  <a:lnTo>
                    <a:pt x="181841" y="550719"/>
                  </a:lnTo>
                  <a:lnTo>
                    <a:pt x="218209" y="602673"/>
                  </a:lnTo>
                  <a:lnTo>
                    <a:pt x="228600" y="680605"/>
                  </a:lnTo>
                  <a:lnTo>
                    <a:pt x="311728" y="592282"/>
                  </a:lnTo>
                  <a:lnTo>
                    <a:pt x="368878" y="576696"/>
                  </a:lnTo>
                  <a:lnTo>
                    <a:pt x="410441" y="597478"/>
                  </a:lnTo>
                  <a:lnTo>
                    <a:pt x="488390" y="696235"/>
                  </a:lnTo>
                  <a:cubicBezTo>
                    <a:pt x="486728" y="663468"/>
                    <a:pt x="537046" y="583907"/>
                    <a:pt x="535384" y="551140"/>
                  </a:cubicBezTo>
                  <a:lnTo>
                    <a:pt x="452005" y="467591"/>
                  </a:lnTo>
                  <a:lnTo>
                    <a:pt x="462396" y="337705"/>
                  </a:lnTo>
                  <a:lnTo>
                    <a:pt x="503959" y="280555"/>
                  </a:lnTo>
                  <a:lnTo>
                    <a:pt x="602673" y="275359"/>
                  </a:lnTo>
                  <a:lnTo>
                    <a:pt x="613064" y="187037"/>
                  </a:lnTo>
                  <a:lnTo>
                    <a:pt x="483178" y="135082"/>
                  </a:lnTo>
                  <a:lnTo>
                    <a:pt x="426028" y="20782"/>
                  </a:lnTo>
                  <a:lnTo>
                    <a:pt x="342900" y="0"/>
                  </a:lnTo>
                  <a:lnTo>
                    <a:pt x="332509" y="15587"/>
                  </a:lnTo>
                  <a:lnTo>
                    <a:pt x="249382" y="83128"/>
                  </a:lnTo>
                  <a:lnTo>
                    <a:pt x="109105" y="57150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de-AT"/>
            </a:p>
          </xdr:txBody>
        </xdr:sp>
        <xdr:pic>
          <xdr:nvPicPr>
            <xdr:cNvPr id="20" name="Picture 6" descr="https://encrypted-tbn1.gstatic.com/images?q=tbn:ANd9GcQ5uIG7VMxqihcOvwmJ31VGvKCdSDPri-tAgJNYo8ehoMZFpKE-h3YwRp2Y">
              <a:extLst>
                <a:ext uri="{FF2B5EF4-FFF2-40B4-BE49-F238E27FC236}">
                  <a16:creationId xmlns:a16="http://schemas.microsoft.com/office/drawing/2014/main" id="{E66495C9-46ED-42E8-8AFF-3E9FB4D0682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screen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 rot="827700">
              <a:off x="527600" y="352813"/>
              <a:ext cx="576580" cy="75755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21" name="Grafik 20" descr="Hüllenloses Gummi-Ei - SimplyScience">
              <a:extLst>
                <a:ext uri="{FF2B5EF4-FFF2-40B4-BE49-F238E27FC236}">
                  <a16:creationId xmlns:a16="http://schemas.microsoft.com/office/drawing/2014/main" id="{BB938DFC-EA84-4CEF-8B33-213A4A85F97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927423" y="644577"/>
              <a:ext cx="1142365" cy="543560"/>
            </a:xfrm>
            <a:prstGeom prst="rect">
              <a:avLst/>
            </a:prstGeom>
            <a:noFill/>
            <a:ln>
              <a:noFill/>
            </a:ln>
          </xdr:spPr>
        </xdr:pic>
      </xdr:grpSp>
      <xdr:sp macro="" textlink="">
        <xdr:nvSpPr>
          <xdr:cNvPr id="9" name="Textfeld 40">
            <a:extLst>
              <a:ext uri="{FF2B5EF4-FFF2-40B4-BE49-F238E27FC236}">
                <a16:creationId xmlns:a16="http://schemas.microsoft.com/office/drawing/2014/main" id="{613DAB15-9E3F-43C4-B6D0-2B5962DF42FF}"/>
              </a:ext>
            </a:extLst>
          </xdr:cNvPr>
          <xdr:cNvSpPr txBox="1"/>
        </xdr:nvSpPr>
        <xdr:spPr>
          <a:xfrm>
            <a:off x="4123140" y="945537"/>
            <a:ext cx="1807834" cy="202175"/>
          </a:xfrm>
          <a:prstGeom prst="rect">
            <a:avLst/>
          </a:prstGeom>
          <a:solidFill>
            <a:schemeClr val="accent4">
              <a:lumMod val="60000"/>
              <a:lumOff val="40000"/>
              <a:alpha val="70000"/>
            </a:schemeClr>
          </a:solidFill>
          <a:ln w="6350">
            <a:noFill/>
          </a:ln>
        </xdr:spPr>
        <xdr:txBody>
          <a:bodyPr rot="0" spcFirstLastPara="0" vert="horz" wrap="square" lIns="36000" tIns="36000" rIns="36000" bIns="36000" numCol="1" spcCol="0" rtlCol="0" fromWordArt="0" anchor="ctr" anchorCtr="0" forceAA="0" compatLnSpc="1">
            <a:prstTxWarp prst="textNoShape">
              <a:avLst/>
            </a:prstTxWarp>
            <a:spAutoFit/>
          </a:bodyPr>
          <a:lstStyle/>
          <a:p>
            <a:pPr algn="just">
              <a:lnSpc>
                <a:spcPct val="115000"/>
              </a:lnSpc>
              <a:spcAft>
                <a:spcPts val="0"/>
              </a:spcAft>
            </a:pPr>
            <a:r>
              <a:rPr lang="de-DE" sz="800" b="1" i="1">
                <a:effectLst/>
                <a:latin typeface="Calibri Light" panose="020F03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Abb.: Rohstoffe aus der Landwirtschaft</a:t>
            </a:r>
            <a:endParaRPr lang="de-AT" sz="10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FF0000"/>
  </sheetPr>
  <dimension ref="A1:IP224"/>
  <sheetViews>
    <sheetView showGridLines="0" showRowColHeaders="0" tabSelected="1" topLeftCell="B1" zoomScale="130" zoomScaleNormal="130" workbookViewId="0">
      <pane xSplit="1" ySplit="3" topLeftCell="C6" activePane="bottomRight" state="frozen"/>
      <selection activeCell="B1" sqref="B1"/>
      <selection pane="topRight" activeCell="C1" sqref="C1"/>
      <selection pane="bottomLeft" activeCell="B4" sqref="B4"/>
      <selection pane="bottomRight" activeCell="E7" sqref="E7:AA7"/>
    </sheetView>
  </sheetViews>
  <sheetFormatPr baseColWidth="10" defaultColWidth="0" defaultRowHeight="15" customHeight="1" zeroHeight="1" x14ac:dyDescent="0.25"/>
  <cols>
    <col min="1" max="1" width="7.7109375" style="2" customWidth="1"/>
    <col min="2" max="2" width="0.140625" style="2" customWidth="1"/>
    <col min="3" max="3" width="3.7109375" style="2" customWidth="1"/>
    <col min="4" max="4" width="3.28515625" style="2" customWidth="1"/>
    <col min="5" max="27" width="3.7109375" style="2" customWidth="1"/>
    <col min="28" max="28" width="6.7109375" style="2" customWidth="1"/>
    <col min="29" max="29" width="0.85546875" style="2" customWidth="1"/>
    <col min="30" max="30" width="4.7109375" style="2" customWidth="1"/>
    <col min="31" max="31" width="1.7109375" style="2" customWidth="1"/>
    <col min="32" max="32" width="4.7109375" style="2" customWidth="1"/>
    <col min="33" max="33" width="0.85546875" style="2" customWidth="1"/>
    <col min="34" max="44" width="1.7109375" style="2" hidden="1"/>
    <col min="45" max="47" width="4.7109375" style="2" hidden="1"/>
    <col min="48" max="48" width="1.7109375" style="2" hidden="1"/>
    <col min="49" max="51" width="4.7109375" style="2" hidden="1"/>
    <col min="52" max="54" width="1.7109375" style="2" hidden="1"/>
    <col min="55" max="58" width="6.7109375" style="2" hidden="1"/>
    <col min="59" max="59" width="2.7109375" style="2" hidden="1"/>
    <col min="60" max="63" width="6.7109375" style="2" hidden="1"/>
    <col min="64" max="160" width="11.42578125" style="2" hidden="1"/>
    <col min="161" max="173" width="6.7109375" style="2" hidden="1"/>
    <col min="174" max="174" width="5.7109375" style="2" hidden="1"/>
    <col min="175" max="175" width="2.7109375" style="2" hidden="1"/>
    <col min="176" max="176" width="11.42578125" style="2" hidden="1"/>
    <col min="177" max="189" width="6.7109375" style="2" hidden="1"/>
    <col min="190" max="192" width="1.7109375" style="2" hidden="1"/>
    <col min="193" max="193" width="11.42578125" style="2" hidden="1"/>
    <col min="194" max="199" width="6.7109375" style="2" hidden="1"/>
    <col min="200" max="200" width="5.7109375" style="2" hidden="1"/>
    <col min="201" max="201" width="2.7109375" style="2" hidden="1"/>
    <col min="202" max="202" width="11.42578125" style="2" hidden="1"/>
    <col min="203" max="215" width="6.7109375" style="2" hidden="1"/>
    <col min="216" max="216" width="5.7109375" style="2" hidden="1"/>
    <col min="217" max="217" width="2.7109375" style="2" hidden="1"/>
    <col min="218" max="218" width="11.42578125" style="2" hidden="1"/>
    <col min="219" max="231" width="6.7109375" style="2" hidden="1"/>
    <col min="232" max="232" width="5.7109375" style="2" hidden="1"/>
    <col min="233" max="233" width="2.7109375" style="2" hidden="1"/>
    <col min="234" max="234" width="11.42578125" style="2" hidden="1"/>
    <col min="235" max="250" width="6.7109375" style="2" hidden="1"/>
    <col min="251" max="16384" width="11.42578125" style="2" hidden="1"/>
  </cols>
  <sheetData>
    <row r="1" spans="1:80" ht="15.75" x14ac:dyDescent="0.25">
      <c r="C1" s="12" t="s">
        <v>54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23"/>
      <c r="AA1" s="23"/>
      <c r="AB1" s="23" t="s">
        <v>65</v>
      </c>
      <c r="AD1" s="88" t="s">
        <v>66</v>
      </c>
      <c r="AE1" s="89"/>
      <c r="AF1" s="89"/>
    </row>
    <row r="2" spans="1:80" ht="21" customHeight="1" x14ac:dyDescent="0.25">
      <c r="C2" s="11" t="s">
        <v>167</v>
      </c>
      <c r="AD2" s="90"/>
      <c r="AE2" s="91"/>
      <c r="AF2" s="91"/>
    </row>
    <row r="3" spans="1:80" ht="24.95" customHeight="1" thickBot="1" x14ac:dyDescent="0.3">
      <c r="AU3" s="38" t="s">
        <v>56</v>
      </c>
      <c r="BH3" s="46">
        <v>1</v>
      </c>
      <c r="BI3" s="46">
        <v>2</v>
      </c>
      <c r="BJ3" s="46">
        <v>3</v>
      </c>
      <c r="BK3" s="46">
        <v>4</v>
      </c>
    </row>
    <row r="4" spans="1:80" ht="20.100000000000001" hidden="1" customHeight="1" thickBot="1" x14ac:dyDescent="0.3">
      <c r="C4" s="53" t="s">
        <v>61</v>
      </c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24"/>
      <c r="AA4" s="60"/>
      <c r="AB4" s="24" t="s">
        <v>46</v>
      </c>
      <c r="AD4" s="13" t="s">
        <v>51</v>
      </c>
      <c r="AE4" s="14" t="s">
        <v>52</v>
      </c>
      <c r="AF4" s="13" t="s">
        <v>53</v>
      </c>
      <c r="AU4" s="39">
        <f>COLUMNS($C$5:AU5)</f>
        <v>45</v>
      </c>
      <c r="AV4" s="39"/>
      <c r="AW4" s="39">
        <f>COLUMNS($C$5:AW5)</f>
        <v>47</v>
      </c>
      <c r="AX4" s="39">
        <f>SPI_gPKTE+1</f>
        <v>48</v>
      </c>
      <c r="BC4" s="40" t="s">
        <v>58</v>
      </c>
      <c r="BD4" s="40"/>
      <c r="BE4" s="40"/>
      <c r="BF4" s="40"/>
      <c r="BG4" s="41"/>
      <c r="BH4" s="42" t="s">
        <v>59</v>
      </c>
    </row>
    <row r="5" spans="1:80" ht="6" hidden="1" customHeight="1" thickBot="1" x14ac:dyDescent="0.3">
      <c r="AD5" s="15"/>
      <c r="AE5" s="15"/>
      <c r="AF5" s="15"/>
    </row>
    <row r="6" spans="1:80" ht="32.1" customHeight="1" thickBot="1" x14ac:dyDescent="0.3">
      <c r="A6" s="15"/>
      <c r="B6" s="15"/>
      <c r="C6" s="1" t="str">
        <f>AT6&amp;"."</f>
        <v>1.</v>
      </c>
      <c r="D6" s="83" t="s">
        <v>75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S6" s="43" t="s">
        <v>57</v>
      </c>
      <c r="AT6" s="44">
        <f>COUNTA(AS$6:$AS6)</f>
        <v>1</v>
      </c>
      <c r="AU6" s="26">
        <f>SUM(AD6:AD9)</f>
        <v>0</v>
      </c>
      <c r="AV6" s="27" t="s">
        <v>52</v>
      </c>
      <c r="AW6" s="28">
        <f>SUM(AF6:AF9)</f>
        <v>2</v>
      </c>
      <c r="AX6" s="48" t="str">
        <f>MID(EK,FIND("(",EK,1)+1,(FIND(")",EK,1)-FIND("(",EK,1)-1))</f>
        <v>EK1</v>
      </c>
    </row>
    <row r="7" spans="1:80" ht="18" customHeight="1" x14ac:dyDescent="0.25">
      <c r="A7" s="15"/>
      <c r="B7" s="15"/>
      <c r="C7" s="74"/>
      <c r="D7" s="74" t="s">
        <v>0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38"/>
      <c r="AD7" s="31" t="str">
        <f>IF(E7="","",SUM(IF(COUNTIF(BH7:BH8,BC7)&gt;0,1/COUNTIF(BC7:BC8,BC7),0),IF(COUNTIF(BI7:BI8,BD7)&gt;0,1/COUNTIF(BD7:BD8,BD7),0),IF(COUNTIF(BJ7:BJ8,BE7)&gt;0,1/COUNTIF(BE7:BE8,BE7),0),IF(COUNTIF(BK7:BK8,BF7)&gt;0,1/COUNTIF(BF7:BF8,BF7),0)))</f>
        <v/>
      </c>
      <c r="AE7" s="16" t="s">
        <v>52</v>
      </c>
      <c r="AF7" s="17">
        <f>COUNTA(BH7:BK7)</f>
        <v>1</v>
      </c>
      <c r="AS7" s="75"/>
      <c r="AT7" s="19"/>
      <c r="BC7" s="29">
        <f>E7</f>
        <v>0</v>
      </c>
      <c r="BD7" s="29"/>
      <c r="BE7" s="29"/>
      <c r="BF7" s="29"/>
      <c r="BG7" s="47">
        <v>1</v>
      </c>
      <c r="BH7" s="30" t="s">
        <v>76</v>
      </c>
      <c r="BI7" s="30"/>
      <c r="BJ7" s="30"/>
      <c r="BK7" s="30"/>
    </row>
    <row r="8" spans="1:80" ht="18" customHeight="1" x14ac:dyDescent="0.25">
      <c r="A8" s="15"/>
      <c r="B8" s="15"/>
      <c r="C8" s="74"/>
      <c r="D8" s="74" t="s">
        <v>0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38"/>
      <c r="AD8" s="31" t="str">
        <f>IF(E8="","",SUM(IF(COUNTIF(BH7:BH8,BC8)&gt;0,1/COUNTIF(BC7:BC8,BC8),0),IF(COUNTIF(BI7:BI8,BD8)&gt;0,1/COUNTIF(BD7:BD8,BD8),0),IF(COUNTIF(BJ7:BJ8,BE8)&gt;0,1/COUNTIF(BE7:BE8,BE8),0),IF(COUNTIF(BK7:BK8,BF8)&gt;0,1/COUNTIF(BF7:BF8,BF8),0)))</f>
        <v/>
      </c>
      <c r="AE8" s="16" t="s">
        <v>52</v>
      </c>
      <c r="AF8" s="17">
        <f>COUNTA(BH8:BK8)</f>
        <v>1</v>
      </c>
      <c r="AS8" s="75"/>
      <c r="AT8" s="19"/>
      <c r="BC8" s="29">
        <f>E8</f>
        <v>0</v>
      </c>
      <c r="BD8" s="29"/>
      <c r="BE8" s="29"/>
      <c r="BF8" s="29"/>
      <c r="BG8" s="47">
        <v>2</v>
      </c>
      <c r="BH8" s="30" t="s">
        <v>77</v>
      </c>
      <c r="BI8" s="30"/>
      <c r="BJ8" s="30"/>
      <c r="BK8" s="30"/>
    </row>
    <row r="9" spans="1:80" ht="18" customHeight="1" thickBot="1" x14ac:dyDescent="0.3">
      <c r="A9" s="15"/>
      <c r="B9" s="1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38"/>
      <c r="U9" s="38"/>
      <c r="V9" s="38"/>
      <c r="W9" s="38"/>
      <c r="X9" s="38"/>
      <c r="Y9" s="38"/>
      <c r="Z9" s="38"/>
      <c r="AA9" s="38"/>
      <c r="AB9" s="38"/>
      <c r="AS9" s="75"/>
      <c r="AT9" s="19"/>
    </row>
    <row r="10" spans="1:80" ht="18" hidden="1" customHeight="1" thickBot="1" x14ac:dyDescent="0.3">
      <c r="A10" s="15"/>
      <c r="B10" s="15"/>
      <c r="C10" s="1" t="str">
        <f>AT10&amp;"."</f>
        <v>1.</v>
      </c>
      <c r="D10" s="83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D10" s="41"/>
      <c r="AS10" s="43"/>
      <c r="AT10" s="44">
        <f>COUNTA(AS$6:$AS10)</f>
        <v>1</v>
      </c>
      <c r="AU10" s="26">
        <f>SUM(AD10:AD20)</f>
        <v>0</v>
      </c>
      <c r="AV10" s="27" t="s">
        <v>52</v>
      </c>
      <c r="AW10" s="28">
        <f>SUM(AF10:AF20)</f>
        <v>0</v>
      </c>
      <c r="AX10" s="48" t="str">
        <f>MID(EK,FIND("(",EK,1)+1,(FIND(")",EK,1)-FIND("(",EK,1)-1))</f>
        <v>EK1</v>
      </c>
    </row>
    <row r="11" spans="1:80" s="41" customFormat="1" ht="18" hidden="1" customHeight="1" x14ac:dyDescent="0.25">
      <c r="C11" s="77"/>
      <c r="D11" s="78" t="s">
        <v>79</v>
      </c>
      <c r="E11" s="78"/>
      <c r="F11" s="78"/>
      <c r="G11" s="79"/>
      <c r="H11" s="79"/>
      <c r="I11" s="79"/>
      <c r="J11" s="79"/>
      <c r="K11" s="79"/>
      <c r="L11" s="78"/>
      <c r="M11" s="79"/>
      <c r="N11" s="79"/>
      <c r="O11" s="79"/>
      <c r="P11" s="79"/>
      <c r="Q11" s="77"/>
      <c r="R11" s="77"/>
      <c r="S11" s="77"/>
      <c r="T11" s="80"/>
      <c r="U11" s="80"/>
      <c r="V11" s="80"/>
      <c r="W11" s="80"/>
      <c r="X11" s="80"/>
      <c r="Y11" s="80"/>
      <c r="Z11" s="80"/>
      <c r="AA11" s="80"/>
      <c r="AB11" s="80"/>
    </row>
    <row r="12" spans="1:80" s="41" customFormat="1" ht="18" hidden="1" customHeight="1" x14ac:dyDescent="0.25">
      <c r="C12" s="7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0"/>
      <c r="W12" s="80"/>
      <c r="X12" s="80"/>
      <c r="Y12" s="80"/>
      <c r="Z12" s="80"/>
      <c r="AA12" s="80"/>
      <c r="AB12" s="80"/>
      <c r="AU12" s="31" t="str">
        <f>IF(D12="","",SUM(IF(COUNTIF(BY12,BT12)&gt;0,1/COUNTIF(BT12,BT12),0),IF(COUNTIF(BZ12,BU12)&gt;0,1/COUNTIF(BU12,BU12),0),IF(COUNTIF(CA12,BV12)&gt;0,1/COUNTIF(BV12,BV12),0),IF(COUNTIF(CB12,BW12)&gt;0,1/COUNTIF(BW12,BW12),0)))</f>
        <v/>
      </c>
      <c r="AV12" s="16" t="s">
        <v>52</v>
      </c>
      <c r="AW12" s="17">
        <f>COUNTA(BY12:CB12)</f>
        <v>1</v>
      </c>
      <c r="BJ12" s="75"/>
      <c r="BK12" s="19"/>
      <c r="BL12" s="2"/>
      <c r="BM12" s="2"/>
      <c r="BN12" s="2"/>
      <c r="BO12" s="2"/>
      <c r="BP12" s="2"/>
      <c r="BT12" s="32">
        <f>D12</f>
        <v>0</v>
      </c>
      <c r="BU12" s="32"/>
      <c r="BV12" s="32"/>
      <c r="BW12" s="32"/>
      <c r="BX12" s="47">
        <v>1</v>
      </c>
      <c r="BY12" s="30" t="s">
        <v>80</v>
      </c>
      <c r="BZ12" s="30"/>
      <c r="CA12" s="30"/>
      <c r="CB12" s="30"/>
    </row>
    <row r="13" spans="1:80" s="41" customFormat="1" ht="18" hidden="1" customHeight="1" x14ac:dyDescent="0.25">
      <c r="C13" s="7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78" t="s">
        <v>82</v>
      </c>
      <c r="W13" s="80"/>
      <c r="X13" s="80"/>
      <c r="Y13" s="80"/>
      <c r="Z13" s="80"/>
      <c r="AA13" s="80"/>
      <c r="AB13" s="80"/>
      <c r="AU13" s="31" t="str">
        <f>IF(D13="","",SUM(IF(COUNTIF(BY13,BT13)&gt;0,1/COUNTIF(BT13,BT13),0),IF(COUNTIF(BZ13,BU13)&gt;0,1/COUNTIF(BU13,BU13),0),IF(COUNTIF(CA13,BV13)&gt;0,1/COUNTIF(BV13,BV13),0),IF(COUNTIF(CB13,BW13)&gt;0,1/COUNTIF(BW13,BW13),0)))</f>
        <v/>
      </c>
      <c r="AV13" s="16" t="s">
        <v>52</v>
      </c>
      <c r="AW13" s="17">
        <f>COUNTA(BY13:CB13)</f>
        <v>1</v>
      </c>
      <c r="BJ13" s="75"/>
      <c r="BK13" s="19"/>
      <c r="BL13" s="2"/>
      <c r="BM13" s="2"/>
      <c r="BN13" s="2"/>
      <c r="BO13" s="2"/>
      <c r="BP13" s="2"/>
      <c r="BT13" s="32">
        <f>D13</f>
        <v>0</v>
      </c>
      <c r="BU13" s="32"/>
      <c r="BV13" s="32"/>
      <c r="BW13" s="32"/>
      <c r="BX13" s="47">
        <v>2</v>
      </c>
      <c r="BY13" s="30" t="s">
        <v>81</v>
      </c>
      <c r="BZ13" s="30"/>
      <c r="CA13" s="30"/>
      <c r="CB13" s="30"/>
    </row>
    <row r="14" spans="1:80" s="41" customFormat="1" ht="18" hidden="1" customHeight="1" x14ac:dyDescent="0.25">
      <c r="C14" s="7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78" t="s">
        <v>84</v>
      </c>
      <c r="W14" s="80"/>
      <c r="X14" s="80"/>
      <c r="Y14" s="80"/>
      <c r="Z14" s="80"/>
      <c r="AA14" s="80"/>
      <c r="AB14" s="80"/>
      <c r="AU14" s="31" t="str">
        <f>IF(D14="","",SUM(IF(COUNTIF(BY14,BT14)&gt;0,1/COUNTIF(BT14,BT14),0),IF(COUNTIF(BZ14,BU14)&gt;0,1/COUNTIF(BU14,BU14),0),IF(COUNTIF(CA14,BV14)&gt;0,1/COUNTIF(BV14,BV14),0),IF(COUNTIF(CB14,BW14)&gt;0,1/COUNTIF(BW14,BW14),0)))</f>
        <v/>
      </c>
      <c r="AV14" s="16" t="s">
        <v>52</v>
      </c>
      <c r="AW14" s="17">
        <f>COUNTA(BY14:CB14)</f>
        <v>1</v>
      </c>
      <c r="BJ14" s="75"/>
      <c r="BK14" s="19"/>
      <c r="BL14" s="2"/>
      <c r="BM14" s="2"/>
      <c r="BN14" s="2"/>
      <c r="BO14" s="2"/>
      <c r="BP14" s="2"/>
      <c r="BT14" s="32">
        <f>D14</f>
        <v>0</v>
      </c>
      <c r="BU14" s="32"/>
      <c r="BV14" s="32"/>
      <c r="BW14" s="32"/>
      <c r="BX14" s="47">
        <v>3</v>
      </c>
      <c r="BY14" s="30" t="s">
        <v>83</v>
      </c>
      <c r="BZ14" s="30"/>
      <c r="CA14" s="30"/>
      <c r="CB14" s="30"/>
    </row>
    <row r="15" spans="1:80" s="41" customFormat="1" ht="18" hidden="1" customHeight="1" x14ac:dyDescent="0.25">
      <c r="C15" s="7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78" t="s">
        <v>86</v>
      </c>
      <c r="W15" s="80"/>
      <c r="X15" s="80"/>
      <c r="Y15" s="80"/>
      <c r="Z15" s="80"/>
      <c r="AA15" s="80"/>
      <c r="AB15" s="80"/>
      <c r="AU15" s="31" t="str">
        <f>IF(D15="","",SUM(IF(COUNTIF(BY15,BT15)&gt;0,1/COUNTIF(BT15,BT15),0),IF(COUNTIF(BZ15,BU15)&gt;0,1/COUNTIF(BU15,BU15),0),IF(COUNTIF(CA15,BV15)&gt;0,1/COUNTIF(BV15,BV15),0),IF(COUNTIF(CB15,BW15)&gt;0,1/COUNTIF(BW15,BW15),0)))</f>
        <v/>
      </c>
      <c r="AV15" s="16" t="s">
        <v>52</v>
      </c>
      <c r="AW15" s="17">
        <f>COUNTA(BY15:CB15)</f>
        <v>1</v>
      </c>
      <c r="BJ15" s="75"/>
      <c r="BK15" s="19"/>
      <c r="BL15" s="2"/>
      <c r="BM15" s="2"/>
      <c r="BN15" s="2"/>
      <c r="BO15" s="2"/>
      <c r="BP15" s="2"/>
      <c r="BT15" s="32">
        <f>D15</f>
        <v>0</v>
      </c>
      <c r="BU15" s="32"/>
      <c r="BV15" s="32"/>
      <c r="BW15" s="32"/>
      <c r="BX15" s="47">
        <v>4</v>
      </c>
      <c r="BY15" s="30" t="s">
        <v>85</v>
      </c>
      <c r="BZ15" s="30"/>
      <c r="CA15" s="30"/>
      <c r="CB15" s="30"/>
    </row>
    <row r="16" spans="1:80" s="41" customFormat="1" ht="18" hidden="1" customHeight="1" x14ac:dyDescent="0.25">
      <c r="C16" s="7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78" t="s">
        <v>88</v>
      </c>
      <c r="W16" s="80"/>
      <c r="X16" s="80"/>
      <c r="Y16" s="80"/>
      <c r="Z16" s="80"/>
      <c r="AA16" s="80"/>
      <c r="AB16" s="80"/>
      <c r="AU16" s="31" t="str">
        <f>IF(D16="","",SUM(IF(COUNTIF(BY16,BT16)&gt;0,1/COUNTIF(BT16,BT16),0),IF(COUNTIF(BZ16,BU16)&gt;0,1/COUNTIF(BU16,BU16),0),IF(COUNTIF(CA16,BV16)&gt;0,1/COUNTIF(BV16,BV16),0),IF(COUNTIF(CB16,BW16)&gt;0,1/COUNTIF(BW16,BW16),0)))</f>
        <v/>
      </c>
      <c r="AV16" s="16" t="s">
        <v>52</v>
      </c>
      <c r="AW16" s="17">
        <f>COUNTA(BY16:CB16)</f>
        <v>1</v>
      </c>
      <c r="BJ16" s="75"/>
      <c r="BK16" s="19"/>
      <c r="BL16" s="2"/>
      <c r="BM16" s="2"/>
      <c r="BN16" s="2"/>
      <c r="BO16" s="2"/>
      <c r="BP16" s="2"/>
      <c r="BT16" s="32">
        <f>D16</f>
        <v>0</v>
      </c>
      <c r="BU16" s="32"/>
      <c r="BV16" s="32"/>
      <c r="BW16" s="32"/>
      <c r="BX16" s="47">
        <v>5</v>
      </c>
      <c r="BY16" s="30" t="s">
        <v>87</v>
      </c>
      <c r="BZ16" s="30"/>
      <c r="CA16" s="30"/>
      <c r="CB16" s="30"/>
    </row>
    <row r="17" spans="1:80" s="41" customFormat="1" ht="18" hidden="1" customHeight="1" x14ac:dyDescent="0.25">
      <c r="C17" s="7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0"/>
      <c r="W17" s="80"/>
      <c r="X17" s="80"/>
      <c r="Y17" s="80"/>
      <c r="Z17" s="80"/>
      <c r="AA17" s="80"/>
      <c r="AB17" s="80"/>
      <c r="AU17" s="31" t="str">
        <f>IF(D17="","",SUM(IF(COUNTIF(BY17,BT17)&gt;0,1/COUNTIF(BT17,BT17),0),IF(COUNTIF(BZ17,BU17)&gt;0,1/COUNTIF(BU17,BU17),0),IF(COUNTIF(CA17,BV17)&gt;0,1/COUNTIF(BV17,BV17),0),IF(COUNTIF(CB17,BW17)&gt;0,1/COUNTIF(BW17,BW17),0)))</f>
        <v/>
      </c>
      <c r="AV17" s="16" t="s">
        <v>52</v>
      </c>
      <c r="AW17" s="17">
        <f>COUNTA(BY17:CB17)</f>
        <v>1</v>
      </c>
      <c r="BJ17" s="75"/>
      <c r="BK17" s="19"/>
      <c r="BL17" s="2"/>
      <c r="BM17" s="2"/>
      <c r="BN17" s="2"/>
      <c r="BO17" s="2"/>
      <c r="BP17" s="2"/>
      <c r="BT17" s="32">
        <f>D17</f>
        <v>0</v>
      </c>
      <c r="BU17" s="32"/>
      <c r="BV17" s="32"/>
      <c r="BW17" s="32"/>
      <c r="BX17" s="47">
        <v>6</v>
      </c>
      <c r="BY17" s="30" t="s">
        <v>89</v>
      </c>
      <c r="BZ17" s="30"/>
      <c r="CA17" s="30"/>
      <c r="CB17" s="30"/>
    </row>
    <row r="18" spans="1:80" s="41" customFormat="1" ht="18" hidden="1" customHeight="1" x14ac:dyDescent="0.25">
      <c r="C18" s="77"/>
      <c r="D18" s="78" t="s">
        <v>90</v>
      </c>
      <c r="E18" s="78"/>
      <c r="F18" s="78"/>
      <c r="G18" s="79"/>
      <c r="H18" s="79"/>
      <c r="I18" s="79"/>
      <c r="J18" s="79"/>
      <c r="K18" s="79"/>
      <c r="L18" s="78"/>
      <c r="M18" s="79"/>
      <c r="N18" s="79"/>
      <c r="O18" s="79"/>
      <c r="P18" s="79"/>
      <c r="Q18" s="77"/>
      <c r="R18" s="77"/>
      <c r="S18" s="77"/>
      <c r="T18" s="80"/>
      <c r="U18" s="80"/>
      <c r="V18" s="80"/>
      <c r="W18" s="80"/>
      <c r="X18" s="80"/>
      <c r="Y18" s="80"/>
      <c r="Z18" s="80"/>
      <c r="AA18" s="80"/>
      <c r="AB18" s="80"/>
    </row>
    <row r="19" spans="1:80" s="41" customFormat="1" ht="18" hidden="1" customHeight="1" x14ac:dyDescent="0.25">
      <c r="C19" s="7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78" t="s">
        <v>92</v>
      </c>
      <c r="W19" s="80"/>
      <c r="X19" s="80"/>
      <c r="Y19" s="80"/>
      <c r="Z19" s="80"/>
      <c r="AA19" s="80"/>
      <c r="AB19" s="80"/>
      <c r="AU19" s="31" t="str">
        <f>IF(D19="","",SUM(IF(COUNTIF(BY19,BT19)&gt;0,1/COUNTIF(BT19,BT19),0),IF(COUNTIF(BZ19,BU19)&gt;0,1/COUNTIF(BU19,BU19),0),IF(COUNTIF(CA19,BV19)&gt;0,1/COUNTIF(BV19,BV19),0),IF(COUNTIF(CB19,BW19)&gt;0,1/COUNTIF(BW19,BW19),0)))</f>
        <v/>
      </c>
      <c r="AV19" s="16" t="s">
        <v>52</v>
      </c>
      <c r="AW19" s="17">
        <f>COUNTA(BY19:CB19)</f>
        <v>1</v>
      </c>
      <c r="BJ19" s="75"/>
      <c r="BK19" s="19"/>
      <c r="BL19" s="2"/>
      <c r="BM19" s="2"/>
      <c r="BN19" s="2"/>
      <c r="BO19" s="2"/>
      <c r="BP19" s="2"/>
      <c r="BT19" s="32">
        <f>D19</f>
        <v>0</v>
      </c>
      <c r="BU19" s="32"/>
      <c r="BV19" s="32"/>
      <c r="BW19" s="32"/>
      <c r="BX19" s="47">
        <v>7</v>
      </c>
      <c r="BY19" s="30" t="s">
        <v>91</v>
      </c>
      <c r="BZ19" s="30"/>
      <c r="CA19" s="30"/>
      <c r="CB19" s="30"/>
    </row>
    <row r="20" spans="1:80" ht="18" hidden="1" customHeight="1" thickBot="1" x14ac:dyDescent="0.3">
      <c r="A20" s="15"/>
      <c r="B20" s="1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38"/>
      <c r="U20" s="38"/>
      <c r="V20" s="38"/>
      <c r="W20" s="38"/>
      <c r="X20" s="38"/>
      <c r="Y20" s="38"/>
      <c r="Z20" s="38"/>
      <c r="AA20" s="38"/>
      <c r="AB20" s="38"/>
      <c r="AD20" s="41"/>
      <c r="AS20" s="75"/>
      <c r="AT20" s="19"/>
    </row>
    <row r="21" spans="1:80" ht="32.1" customHeight="1" thickBot="1" x14ac:dyDescent="0.3">
      <c r="A21" s="15"/>
      <c r="B21" s="15"/>
      <c r="C21" s="1" t="str">
        <f>AT21&amp;"."</f>
        <v>2.</v>
      </c>
      <c r="D21" s="83" t="s">
        <v>137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S21" s="43" t="s">
        <v>57</v>
      </c>
      <c r="AT21" s="44">
        <f>COUNTA(AS$6:$AS21)</f>
        <v>2</v>
      </c>
      <c r="AU21" s="26">
        <f>SUM(AD21:AD26)</f>
        <v>0</v>
      </c>
      <c r="AV21" s="27" t="s">
        <v>52</v>
      </c>
      <c r="AW21" s="28">
        <f>SUM(AF21:AF26)</f>
        <v>4</v>
      </c>
      <c r="AX21" s="45" t="str">
        <f>MID(GK,FIND("(",GK,1)+1,(FIND(")",GK,1)-FIND("(",GK,1)-1))</f>
        <v>GK1</v>
      </c>
    </row>
    <row r="22" spans="1:80" ht="18" customHeight="1" x14ac:dyDescent="0.25">
      <c r="A22" s="15"/>
      <c r="B22" s="15"/>
      <c r="C22" s="74"/>
      <c r="D22" s="74" t="s">
        <v>0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38"/>
      <c r="AD22" s="31" t="str">
        <f>IF(E22="","",SUM(IF(COUNTIF(BH22:BH25,BC22)&gt;0,1/COUNTIF(BC22:BC25,BC22),0),IF(COUNTIF(BI22:BI25,BD22)&gt;0,1/COUNTIF(BD22:BD25,BD22),0),IF(COUNTIF(BJ22:BJ25,BE22)&gt;0,1/COUNTIF(BE22:BE25,BE22),0),IF(COUNTIF(BK22:BK25,BF22)&gt;0,1/COUNTIF(BF22:BF25,BF22),0)))</f>
        <v/>
      </c>
      <c r="AE22" s="16" t="s">
        <v>52</v>
      </c>
      <c r="AF22" s="17">
        <f>COUNTA(BH22:BK22)</f>
        <v>1</v>
      </c>
      <c r="AS22" s="75"/>
      <c r="AT22" s="19"/>
      <c r="BC22" s="29">
        <f>E22</f>
        <v>0</v>
      </c>
      <c r="BD22" s="29"/>
      <c r="BE22" s="29"/>
      <c r="BF22" s="29"/>
      <c r="BG22" s="47">
        <v>1</v>
      </c>
      <c r="BH22" s="30" t="s">
        <v>125</v>
      </c>
      <c r="BI22" s="30"/>
      <c r="BJ22" s="30"/>
      <c r="BK22" s="30"/>
    </row>
    <row r="23" spans="1:80" ht="18" customHeight="1" x14ac:dyDescent="0.25">
      <c r="A23" s="15"/>
      <c r="B23" s="15"/>
      <c r="C23" s="74"/>
      <c r="D23" s="74" t="s">
        <v>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38"/>
      <c r="AD23" s="31" t="str">
        <f>IF(E23="","",SUM(IF(COUNTIF(BH22:BH25,BC23)&gt;0,1/COUNTIF(BC22:BC25,BC23),0),IF(COUNTIF(BI22:BI25,BD23)&gt;0,1/COUNTIF(BD22:BD25,BD23),0),IF(COUNTIF(BJ22:BJ25,BE23)&gt;0,1/COUNTIF(BE22:BE25,BE23),0),IF(COUNTIF(BK22:BK25,BF23)&gt;0,1/COUNTIF(BF22:BF25,BF23),0)))</f>
        <v/>
      </c>
      <c r="AE23" s="16" t="s">
        <v>52</v>
      </c>
      <c r="AF23" s="17">
        <f>COUNTA(BH23:BK23)</f>
        <v>1</v>
      </c>
      <c r="AS23" s="75"/>
      <c r="AT23" s="19"/>
      <c r="BC23" s="29">
        <f>E23</f>
        <v>0</v>
      </c>
      <c r="BD23" s="29"/>
      <c r="BE23" s="29"/>
      <c r="BF23" s="29"/>
      <c r="BG23" s="47">
        <v>2</v>
      </c>
      <c r="BH23" s="30" t="s">
        <v>126</v>
      </c>
      <c r="BI23" s="30"/>
      <c r="BJ23" s="30"/>
      <c r="BK23" s="30"/>
    </row>
    <row r="24" spans="1:80" ht="18" customHeight="1" x14ac:dyDescent="0.25">
      <c r="A24" s="15"/>
      <c r="B24" s="15"/>
      <c r="C24" s="74"/>
      <c r="D24" s="74" t="s">
        <v>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38"/>
      <c r="AD24" s="31" t="str">
        <f>IF(E24="","",SUM(IF(COUNTIF(BH22:BH25,BC24)&gt;0,1/COUNTIF(BC22:BC25,BC24),0),IF(COUNTIF(BI22:BI25,BD24)&gt;0,1/COUNTIF(BD22:BD25,BD24),0),IF(COUNTIF(BJ22:BJ25,BE24)&gt;0,1/COUNTIF(BE22:BE25,BE24),0),IF(COUNTIF(BK22:BK25,BF24)&gt;0,1/COUNTIF(BF22:BF25,BF24),0)))</f>
        <v/>
      </c>
      <c r="AE24" s="16" t="s">
        <v>52</v>
      </c>
      <c r="AF24" s="17">
        <f>COUNTA(BH24:BK24)</f>
        <v>1</v>
      </c>
      <c r="AS24" s="75"/>
      <c r="AT24" s="19"/>
      <c r="BC24" s="29">
        <f>E24</f>
        <v>0</v>
      </c>
      <c r="BD24" s="29"/>
      <c r="BE24" s="29"/>
      <c r="BF24" s="29"/>
      <c r="BG24" s="47">
        <v>3</v>
      </c>
      <c r="BH24" s="30" t="s">
        <v>127</v>
      </c>
      <c r="BI24" s="30"/>
      <c r="BJ24" s="30"/>
      <c r="BK24" s="30"/>
    </row>
    <row r="25" spans="1:80" ht="18" customHeight="1" x14ac:dyDescent="0.25">
      <c r="A25" s="15"/>
      <c r="B25" s="15"/>
      <c r="C25" s="74"/>
      <c r="D25" s="74" t="s">
        <v>0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38"/>
      <c r="AD25" s="31" t="str">
        <f>IF(E25="","",SUM(IF(COUNTIF(BH22:BH25,BC25)&gt;0,1/COUNTIF(BC22:BC25,BC25),0),IF(COUNTIF(BI22:BI25,BD25)&gt;0,1/COUNTIF(BD22:BD25,BD25),0),IF(COUNTIF(BJ22:BJ25,BE25)&gt;0,1/COUNTIF(BE22:BE25,BE25),0),IF(COUNTIF(BK22:BK25,BF25)&gt;0,1/COUNTIF(BF22:BF25,BF25),0)))</f>
        <v/>
      </c>
      <c r="AE25" s="16" t="s">
        <v>52</v>
      </c>
      <c r="AF25" s="17">
        <f>COUNTA(BH25:BK25)</f>
        <v>1</v>
      </c>
      <c r="AS25" s="75"/>
      <c r="AT25" s="19"/>
      <c r="BC25" s="29">
        <f>E25</f>
        <v>0</v>
      </c>
      <c r="BD25" s="29"/>
      <c r="BE25" s="29"/>
      <c r="BF25" s="29"/>
      <c r="BG25" s="47">
        <v>4</v>
      </c>
      <c r="BH25" s="30" t="s">
        <v>128</v>
      </c>
      <c r="BI25" s="30"/>
      <c r="BJ25" s="30"/>
      <c r="BK25" s="30"/>
    </row>
    <row r="26" spans="1:80" ht="18" customHeight="1" x14ac:dyDescent="0.25">
      <c r="A26" s="15"/>
      <c r="B26" s="1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38"/>
      <c r="U26" s="38"/>
      <c r="V26" s="38"/>
      <c r="W26" s="38"/>
      <c r="X26" s="38"/>
      <c r="Y26" s="38"/>
      <c r="Z26" s="38"/>
      <c r="AA26" s="38"/>
      <c r="AB26" s="38"/>
      <c r="AS26" s="75"/>
      <c r="AT26" s="19"/>
    </row>
    <row r="27" spans="1:80" ht="18" customHeight="1" x14ac:dyDescent="0.25">
      <c r="A27" s="15"/>
      <c r="B27" s="1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38"/>
      <c r="U27" s="38"/>
      <c r="V27" s="38"/>
      <c r="W27" s="38"/>
      <c r="X27" s="38"/>
      <c r="Y27" s="38"/>
      <c r="Z27" s="38"/>
      <c r="AA27" s="38"/>
      <c r="AB27" s="38"/>
      <c r="AS27" s="75"/>
      <c r="AT27" s="19"/>
    </row>
    <row r="28" spans="1:80" ht="18" customHeight="1" x14ac:dyDescent="0.25">
      <c r="A28" s="15"/>
      <c r="B28" s="1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38"/>
      <c r="U28" s="38"/>
      <c r="V28" s="38"/>
      <c r="W28" s="38"/>
      <c r="X28" s="38"/>
      <c r="Y28" s="38"/>
      <c r="Z28" s="38"/>
      <c r="AA28" s="38"/>
      <c r="AB28" s="38"/>
      <c r="AS28" s="75"/>
      <c r="AT28" s="19"/>
    </row>
    <row r="29" spans="1:80" ht="18" customHeight="1" x14ac:dyDescent="0.25">
      <c r="A29" s="15"/>
      <c r="B29" s="1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38"/>
      <c r="U29" s="38"/>
      <c r="V29" s="38"/>
      <c r="W29" s="38"/>
      <c r="X29" s="38"/>
      <c r="Y29" s="38"/>
      <c r="Z29" s="38"/>
      <c r="AA29" s="38"/>
      <c r="AB29" s="38"/>
      <c r="AS29" s="75"/>
      <c r="AT29" s="19"/>
    </row>
    <row r="30" spans="1:80" ht="18" customHeight="1" x14ac:dyDescent="0.25">
      <c r="A30" s="15"/>
      <c r="B30" s="1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38"/>
      <c r="U30" s="38"/>
      <c r="V30" s="38"/>
      <c r="W30" s="38"/>
      <c r="X30" s="38"/>
      <c r="Y30" s="38"/>
      <c r="Z30" s="38"/>
      <c r="AA30" s="38"/>
      <c r="AB30" s="38"/>
      <c r="AS30" s="75"/>
      <c r="AT30" s="19"/>
    </row>
    <row r="31" spans="1:80" ht="18" customHeight="1" x14ac:dyDescent="0.25">
      <c r="A31" s="15"/>
      <c r="B31" s="1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38"/>
      <c r="U31" s="38"/>
      <c r="V31" s="38"/>
      <c r="W31" s="38"/>
      <c r="X31" s="38"/>
      <c r="Y31" s="38"/>
      <c r="Z31" s="38"/>
      <c r="AA31" s="38"/>
      <c r="AB31" s="38"/>
      <c r="AS31" s="75"/>
      <c r="AT31" s="19"/>
    </row>
    <row r="32" spans="1:80" ht="18" customHeight="1" thickBot="1" x14ac:dyDescent="0.3">
      <c r="A32" s="15"/>
      <c r="B32" s="1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38"/>
      <c r="U32" s="38"/>
      <c r="V32" s="38"/>
      <c r="W32" s="38"/>
      <c r="X32" s="38"/>
      <c r="Y32" s="38"/>
      <c r="Z32" s="38"/>
      <c r="AA32" s="38"/>
      <c r="AB32" s="38"/>
      <c r="AS32" s="75"/>
      <c r="AT32" s="19"/>
    </row>
    <row r="33" spans="1:80" ht="18" hidden="1" customHeight="1" thickBot="1" x14ac:dyDescent="0.3">
      <c r="A33" s="15"/>
      <c r="B33" s="15"/>
      <c r="C33" s="1" t="str">
        <f>AT33&amp;"."</f>
        <v>2.</v>
      </c>
      <c r="D33" s="83" t="s">
        <v>93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S33" s="43"/>
      <c r="AT33" s="44">
        <f>COUNTA(AS$6:$AS33)</f>
        <v>2</v>
      </c>
      <c r="AU33" s="26">
        <f>SUM(AD33:AD43)</f>
        <v>0</v>
      </c>
      <c r="AV33" s="27" t="s">
        <v>52</v>
      </c>
      <c r="AW33" s="28">
        <f>SUM(AF33:AF43)</f>
        <v>0</v>
      </c>
      <c r="AX33" s="48" t="str">
        <f>MID(EK,FIND("(",EK,1)+1,(FIND(")",EK,1)-FIND("(",EK,1)-1))</f>
        <v>EK1</v>
      </c>
    </row>
    <row r="34" spans="1:80" ht="18" hidden="1" customHeight="1" x14ac:dyDescent="0.25">
      <c r="A34" s="15"/>
      <c r="B34" s="15"/>
      <c r="D34" s="78" t="s">
        <v>94</v>
      </c>
      <c r="E34" s="74"/>
      <c r="F34" s="74"/>
      <c r="G34" s="74"/>
      <c r="H34" s="74"/>
      <c r="I34" s="74"/>
      <c r="J34" s="74"/>
      <c r="K34" s="74"/>
      <c r="N34" s="76"/>
      <c r="O34" s="76"/>
      <c r="P34" s="76"/>
      <c r="Q34" s="76"/>
      <c r="R34" s="76"/>
      <c r="S34" s="76"/>
      <c r="T34" s="38"/>
      <c r="U34" s="38"/>
      <c r="V34" s="38"/>
      <c r="W34" s="38"/>
      <c r="X34" s="38"/>
      <c r="Y34" s="38"/>
      <c r="Z34" s="38"/>
      <c r="AA34" s="38"/>
      <c r="AB34" s="38"/>
      <c r="AS34" s="75"/>
      <c r="AT34" s="19"/>
    </row>
    <row r="35" spans="1:80" ht="18" hidden="1" customHeight="1" x14ac:dyDescent="0.25">
      <c r="A35" s="15"/>
      <c r="B35" s="15"/>
      <c r="C35" s="15"/>
      <c r="D35" s="74" t="s">
        <v>0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1" t="s">
        <v>96</v>
      </c>
      <c r="X35" s="38"/>
      <c r="Y35" s="38"/>
      <c r="Z35" s="38"/>
      <c r="AA35" s="38"/>
      <c r="AB35" s="38"/>
      <c r="AC35" s="38"/>
      <c r="AU35" s="31" t="str">
        <f>IF(E35="","",SUM(IF(COUNTIF(BY35:BY36,BT35)&gt;0,1/COUNTIF(BT35:BT36,BT35),0),IF(COUNTIF(BZ35:BZ36,BU35)&gt;0,1/COUNTIF(BU35:BU36,BU35),0),IF(COUNTIF(CA35:CA36,BV35)&gt;0,1/COUNTIF(BV35:BV36,BV35),0),IF(COUNTIF(CB35:CB36,BW35)&gt;0,1/COUNTIF(BW35:BW36,BW35),0)))</f>
        <v/>
      </c>
      <c r="AV35" s="16" t="s">
        <v>52</v>
      </c>
      <c r="AW35" s="17">
        <f>COUNTA(BY35:CB35)</f>
        <v>1</v>
      </c>
      <c r="BK35" s="75"/>
      <c r="BL35" s="19"/>
      <c r="BT35" s="29">
        <f>E35</f>
        <v>0</v>
      </c>
      <c r="BU35" s="29"/>
      <c r="BV35" s="29"/>
      <c r="BW35" s="29"/>
      <c r="BX35" s="47">
        <v>1</v>
      </c>
      <c r="BY35" s="30" t="s">
        <v>95</v>
      </c>
      <c r="BZ35" s="30"/>
      <c r="CA35" s="30"/>
      <c r="CB35" s="30"/>
    </row>
    <row r="36" spans="1:80" ht="18" hidden="1" customHeight="1" x14ac:dyDescent="0.25">
      <c r="A36" s="15"/>
      <c r="B36" s="15"/>
      <c r="C36" s="15"/>
      <c r="D36" s="74" t="s">
        <v>0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1" t="s">
        <v>98</v>
      </c>
      <c r="X36" s="38"/>
      <c r="Y36" s="38"/>
      <c r="Z36" s="38"/>
      <c r="AA36" s="38"/>
      <c r="AB36" s="38"/>
      <c r="AC36" s="38"/>
      <c r="AU36" s="31" t="str">
        <f>IF(E36="","",SUM(IF(COUNTIF(BY35:BY36,BT36)&gt;0,1/COUNTIF(BT35:BT36,BT36),0),IF(COUNTIF(BZ35:BZ36,BU36)&gt;0,1/COUNTIF(BU35:BU36,BU36),0),IF(COUNTIF(CA35:CA36,BV36)&gt;0,1/COUNTIF(BV35:BV36,BV36),0),IF(COUNTIF(CB35:CB36,BW36)&gt;0,1/COUNTIF(BW35:BW36,BW36),0)))</f>
        <v/>
      </c>
      <c r="AV36" s="16" t="s">
        <v>52</v>
      </c>
      <c r="AW36" s="17">
        <f>COUNTA(BY36:CB36)</f>
        <v>1</v>
      </c>
      <c r="BK36" s="75"/>
      <c r="BL36" s="19"/>
      <c r="BT36" s="29">
        <f>E36</f>
        <v>0</v>
      </c>
      <c r="BU36" s="29"/>
      <c r="BV36" s="29"/>
      <c r="BW36" s="29"/>
      <c r="BX36" s="47">
        <v>2</v>
      </c>
      <c r="BY36" s="30" t="s">
        <v>97</v>
      </c>
      <c r="BZ36" s="30"/>
      <c r="CA36" s="30"/>
      <c r="CB36" s="30"/>
    </row>
    <row r="37" spans="1:80" ht="18" hidden="1" customHeight="1" x14ac:dyDescent="0.25">
      <c r="A37" s="15"/>
      <c r="B37" s="15"/>
      <c r="C37" s="7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1" t="s">
        <v>100</v>
      </c>
      <c r="X37" s="38"/>
      <c r="Y37" s="38"/>
      <c r="Z37" s="38"/>
      <c r="AA37" s="38"/>
      <c r="AB37" s="38"/>
      <c r="AU37" s="31" t="str">
        <f>IF(D37="","",SUM(IF(COUNTIF(BY37,BT37)&gt;0,1/COUNTIF(BT37,BT37),0),IF(COUNTIF(BZ37,BU37)&gt;0,1/COUNTIF(BU37,BU37),0),IF(COUNTIF(CA37,BV37)&gt;0,1/COUNTIF(BV37,BV37),0),IF(COUNTIF(CB37,BW37)&gt;0,1/COUNTIF(BW37,BW37),0)))</f>
        <v/>
      </c>
      <c r="AV37" s="16" t="s">
        <v>52</v>
      </c>
      <c r="AW37" s="17">
        <f>COUNTA(BY37:CB37)</f>
        <v>1</v>
      </c>
      <c r="BJ37" s="75"/>
      <c r="BK37" s="19"/>
      <c r="BT37" s="32">
        <f>D37</f>
        <v>0</v>
      </c>
      <c r="BU37" s="32"/>
      <c r="BV37" s="32"/>
      <c r="BW37" s="32"/>
      <c r="BX37" s="47">
        <v>3</v>
      </c>
      <c r="BY37" s="30" t="s">
        <v>99</v>
      </c>
      <c r="BZ37" s="30"/>
      <c r="CA37" s="30"/>
      <c r="CB37" s="30"/>
    </row>
    <row r="38" spans="1:80" ht="18" hidden="1" customHeight="1" x14ac:dyDescent="0.25">
      <c r="A38" s="15"/>
      <c r="B38" s="15"/>
      <c r="C38" s="7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1" t="s">
        <v>102</v>
      </c>
      <c r="W38" s="38"/>
      <c r="X38" s="38"/>
      <c r="Y38" s="38"/>
      <c r="Z38" s="38"/>
      <c r="AA38" s="38"/>
      <c r="AB38" s="38"/>
      <c r="AU38" s="31" t="str">
        <f>IF(D38="","",SUM(IF(COUNTIF(BY38,BT38)&gt;0,1/COUNTIF(BT38,BT38),0),IF(COUNTIF(BZ38,BU38)&gt;0,1/COUNTIF(BU38,BU38),0),IF(COUNTIF(CA38,BV38)&gt;0,1/COUNTIF(BV38,BV38),0),IF(COUNTIF(CB38,BW38)&gt;0,1/COUNTIF(BW38,BW38),0)))</f>
        <v/>
      </c>
      <c r="AV38" s="16" t="s">
        <v>52</v>
      </c>
      <c r="AW38" s="17">
        <f>COUNTA(BY38:CB38)</f>
        <v>1</v>
      </c>
      <c r="BJ38" s="75"/>
      <c r="BK38" s="19"/>
      <c r="BT38" s="32">
        <f>D38</f>
        <v>0</v>
      </c>
      <c r="BU38" s="32"/>
      <c r="BV38" s="32"/>
      <c r="BW38" s="32"/>
      <c r="BX38" s="47">
        <v>4</v>
      </c>
      <c r="BY38" s="30" t="s">
        <v>101</v>
      </c>
      <c r="BZ38" s="30"/>
      <c r="CA38" s="30"/>
      <c r="CB38" s="30"/>
    </row>
    <row r="39" spans="1:80" ht="18" hidden="1" customHeight="1" x14ac:dyDescent="0.25">
      <c r="A39" s="15"/>
      <c r="B39" s="15"/>
      <c r="C39" s="15"/>
      <c r="D39" s="74" t="s">
        <v>0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1" t="s">
        <v>82</v>
      </c>
      <c r="X39" s="38"/>
      <c r="Y39" s="38"/>
      <c r="Z39" s="38"/>
      <c r="AA39" s="38"/>
      <c r="AB39" s="38"/>
      <c r="AC39" s="38"/>
      <c r="AU39" s="31" t="str">
        <f>IF(E39="","",SUM(IF(COUNTIF(BY39:BY40,BT39)&gt;0,1/COUNTIF(BT39:BT40,BT39),0),IF(COUNTIF(BZ39:BZ40,BU39)&gt;0,1/COUNTIF(BU39:BU40,BU39),0),IF(COUNTIF(CA39:CA40,BV39)&gt;0,1/COUNTIF(BV39:BV40,BV39),0),IF(COUNTIF(CB39:CB40,BW39)&gt;0,1/COUNTIF(BW39:BW40,BW39),0)))</f>
        <v/>
      </c>
      <c r="AV39" s="16" t="s">
        <v>52</v>
      </c>
      <c r="AW39" s="17">
        <f>COUNTA(BY39:CB39)</f>
        <v>1</v>
      </c>
      <c r="BK39" s="75"/>
      <c r="BL39" s="19"/>
      <c r="BT39" s="29">
        <f>E39</f>
        <v>0</v>
      </c>
      <c r="BU39" s="29"/>
      <c r="BV39" s="29"/>
      <c r="BW39" s="29"/>
      <c r="BX39" s="47">
        <v>5</v>
      </c>
      <c r="BY39" s="30" t="s">
        <v>103</v>
      </c>
      <c r="BZ39" s="30"/>
      <c r="CA39" s="30"/>
      <c r="CB39" s="30"/>
    </row>
    <row r="40" spans="1:80" ht="18" hidden="1" customHeight="1" x14ac:dyDescent="0.25">
      <c r="A40" s="15"/>
      <c r="B40" s="15"/>
      <c r="C40" s="15"/>
      <c r="D40" s="74" t="s">
        <v>0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1" t="s">
        <v>92</v>
      </c>
      <c r="X40" s="38"/>
      <c r="Y40" s="38"/>
      <c r="Z40" s="38"/>
      <c r="AA40" s="38"/>
      <c r="AB40" s="38"/>
      <c r="AC40" s="38"/>
      <c r="AU40" s="31" t="str">
        <f>IF(E40="","",SUM(IF(COUNTIF(BY39:BY40,BT40)&gt;0,1/COUNTIF(BT39:BT40,BT40),0),IF(COUNTIF(BZ39:BZ40,BU40)&gt;0,1/COUNTIF(BU39:BU40,BU40),0),IF(COUNTIF(CA39:CA40,BV40)&gt;0,1/COUNTIF(BV39:BV40,BV40),0),IF(COUNTIF(CB39:CB40,BW40)&gt;0,1/COUNTIF(BW39:BW40,BW40),0)))</f>
        <v/>
      </c>
      <c r="AV40" s="16" t="s">
        <v>52</v>
      </c>
      <c r="AW40" s="17">
        <f>COUNTA(BY40:CB40)</f>
        <v>1</v>
      </c>
      <c r="BK40" s="75"/>
      <c r="BL40" s="19"/>
      <c r="BT40" s="29">
        <f>E40</f>
        <v>0</v>
      </c>
      <c r="BU40" s="29"/>
      <c r="BV40" s="29"/>
      <c r="BW40" s="29"/>
      <c r="BX40" s="47">
        <v>6</v>
      </c>
      <c r="BY40" s="30" t="s">
        <v>104</v>
      </c>
      <c r="BZ40" s="30"/>
      <c r="CA40" s="30"/>
      <c r="CB40" s="30"/>
    </row>
    <row r="41" spans="1:80" ht="18" hidden="1" customHeight="1" x14ac:dyDescent="0.25">
      <c r="A41" s="15"/>
      <c r="B41" s="15"/>
      <c r="D41" s="78" t="s">
        <v>105</v>
      </c>
      <c r="E41" s="74"/>
      <c r="F41" s="74"/>
      <c r="G41" s="74"/>
      <c r="H41" s="74"/>
      <c r="I41" s="74"/>
      <c r="J41" s="74"/>
      <c r="K41" s="74"/>
      <c r="N41" s="76"/>
      <c r="O41" s="76"/>
      <c r="P41" s="76"/>
      <c r="Q41" s="76"/>
      <c r="R41" s="76"/>
      <c r="S41" s="76"/>
      <c r="T41" s="38"/>
      <c r="U41" s="38"/>
      <c r="V41" s="38"/>
      <c r="W41" s="38"/>
      <c r="X41" s="38"/>
      <c r="Y41" s="38"/>
      <c r="Z41" s="38"/>
      <c r="AA41" s="38"/>
      <c r="AB41" s="38"/>
      <c r="AU41" s="41"/>
      <c r="BJ41" s="75"/>
      <c r="BK41" s="19"/>
    </row>
    <row r="42" spans="1:80" ht="18" hidden="1" customHeight="1" x14ac:dyDescent="0.25">
      <c r="A42" s="15"/>
      <c r="B42" s="15"/>
      <c r="C42" s="7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1" t="s">
        <v>92</v>
      </c>
      <c r="W42" s="38"/>
      <c r="X42" s="38"/>
      <c r="Y42" s="38"/>
      <c r="Z42" s="38"/>
      <c r="AA42" s="38"/>
      <c r="AB42" s="38"/>
      <c r="AU42" s="31" t="str">
        <f>IF(D42="","",SUM(IF(COUNTIF(BY42,BT42)&gt;0,1/COUNTIF(BT42,BT42),0),IF(COUNTIF(BZ42,BU42)&gt;0,1/COUNTIF(BU42,BU42),0),IF(COUNTIF(CA42,BV42)&gt;0,1/COUNTIF(BV42,BV42),0),IF(COUNTIF(CB42,BW42)&gt;0,1/COUNTIF(BW42,BW42),0)))</f>
        <v/>
      </c>
      <c r="AV42" s="16" t="s">
        <v>52</v>
      </c>
      <c r="AW42" s="17">
        <f>COUNTA(BY42:CB42)</f>
        <v>1</v>
      </c>
      <c r="BJ42" s="75"/>
      <c r="BK42" s="19"/>
      <c r="BT42" s="32">
        <f>D42</f>
        <v>0</v>
      </c>
      <c r="BU42" s="32"/>
      <c r="BV42" s="32"/>
      <c r="BW42" s="32"/>
      <c r="BX42" s="47">
        <v>7</v>
      </c>
      <c r="BY42" s="30" t="s">
        <v>106</v>
      </c>
      <c r="BZ42" s="30"/>
      <c r="CA42" s="30"/>
      <c r="CB42" s="30"/>
    </row>
    <row r="43" spans="1:80" ht="18" hidden="1" customHeight="1" thickBot="1" x14ac:dyDescent="0.3">
      <c r="A43" s="15"/>
      <c r="B43" s="15"/>
      <c r="C43" s="76"/>
      <c r="D43" s="81"/>
      <c r="E43"/>
      <c r="F43"/>
      <c r="G43"/>
      <c r="H43"/>
      <c r="I43"/>
      <c r="J43"/>
      <c r="K43"/>
      <c r="L43"/>
      <c r="M43"/>
      <c r="N43"/>
      <c r="O43"/>
      <c r="P43" s="76"/>
      <c r="Q43" s="76"/>
      <c r="R43" s="76"/>
      <c r="S43" s="76"/>
      <c r="T43" s="38"/>
      <c r="U43" s="38"/>
      <c r="V43" s="38"/>
      <c r="W43" s="38"/>
      <c r="X43" s="38"/>
      <c r="Y43" s="38"/>
      <c r="Z43" s="38"/>
      <c r="AA43" s="38"/>
      <c r="AB43" s="38"/>
      <c r="AD43" s="41"/>
      <c r="AS43" s="75"/>
      <c r="AT43" s="19"/>
    </row>
    <row r="44" spans="1:80" ht="32.1" customHeight="1" thickBot="1" x14ac:dyDescent="0.3">
      <c r="A44" s="15"/>
      <c r="B44" s="15"/>
      <c r="C44" s="1" t="str">
        <f>AT44&amp;"."</f>
        <v>3.</v>
      </c>
      <c r="D44" s="83" t="s">
        <v>166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S44" s="43" t="s">
        <v>57</v>
      </c>
      <c r="AT44" s="44">
        <f>COUNTA(AS$6:$AS44)</f>
        <v>3</v>
      </c>
      <c r="AU44" s="26">
        <f>SUM(AD44:AD57)</f>
        <v>0</v>
      </c>
      <c r="AV44" s="27" t="s">
        <v>52</v>
      </c>
      <c r="AW44" s="28">
        <f>SUM(AF44:AF57)</f>
        <v>6</v>
      </c>
      <c r="AX44" s="45" t="str">
        <f>MID(GK,FIND("(",GK,1)+1,(FIND(")",GK,1)-FIND("(",GK,1)-1))</f>
        <v>GK1</v>
      </c>
    </row>
    <row r="45" spans="1:80" ht="18" customHeight="1" x14ac:dyDescent="0.25">
      <c r="A45" s="15"/>
      <c r="B45" s="15"/>
      <c r="C45" s="82"/>
      <c r="D45" s="82" t="s">
        <v>38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38"/>
      <c r="AD45" s="31" t="str">
        <f>IF(E45="","",SUM(IF(COUNTIF(BH45:BH50,BC45)&gt;0,1/COUNTIF(BC45:BC50,BC45),0),IF(COUNTIF(BI45:BI50,BD45)&gt;0,1/COUNTIF(BD45:BD50,BD45),0),IF(COUNTIF(BJ45:BJ50,BE45)&gt;0,1/COUNTIF(BE45:BE50,BE45),0),IF(COUNTIF(BK45:BK50,BF45)&gt;0,1/COUNTIF(BF45:BF50,BF45),0)))</f>
        <v/>
      </c>
      <c r="AE45" s="16" t="s">
        <v>52</v>
      </c>
      <c r="AF45" s="17">
        <f t="shared" ref="AF45:AF50" si="0">COUNTA(BH45:BK45)</f>
        <v>1</v>
      </c>
      <c r="AS45" s="75"/>
      <c r="AT45" s="19"/>
      <c r="BC45" s="29">
        <f t="shared" ref="BC45:BC50" si="1">E45</f>
        <v>0</v>
      </c>
      <c r="BD45" s="29"/>
      <c r="BE45" s="29"/>
      <c r="BF45" s="29"/>
      <c r="BG45" s="47">
        <v>1</v>
      </c>
      <c r="BH45" s="30" t="s">
        <v>114</v>
      </c>
      <c r="BI45" s="30"/>
      <c r="BJ45" s="30"/>
      <c r="BK45" s="30"/>
    </row>
    <row r="46" spans="1:80" ht="18" customHeight="1" x14ac:dyDescent="0.25">
      <c r="A46" s="15"/>
      <c r="B46" s="15"/>
      <c r="C46" s="82"/>
      <c r="D46" s="82" t="s">
        <v>39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38"/>
      <c r="AD46" s="31" t="str">
        <f>IF(E46="","",SUM(IF(COUNTIF(BH45:BH50,BC46)&gt;0,1/COUNTIF(BC45:BC50,BC46),0),IF(COUNTIF(BI45:BI50,BD46)&gt;0,1/COUNTIF(BD45:BD50,BD46),0),IF(COUNTIF(BJ45:BJ50,BE46)&gt;0,1/COUNTIF(BE45:BE50,BE46),0),IF(COUNTIF(BK45:BK50,BF46)&gt;0,1/COUNTIF(BF45:BF50,BF46),0)))</f>
        <v/>
      </c>
      <c r="AE46" s="16" t="s">
        <v>52</v>
      </c>
      <c r="AF46" s="17">
        <f t="shared" si="0"/>
        <v>1</v>
      </c>
      <c r="AS46" s="75"/>
      <c r="AT46" s="19"/>
      <c r="BC46" s="29">
        <f t="shared" si="1"/>
        <v>0</v>
      </c>
      <c r="BD46" s="29"/>
      <c r="BE46" s="29"/>
      <c r="BF46" s="29"/>
      <c r="BG46" s="47">
        <v>2</v>
      </c>
      <c r="BH46" s="30" t="s">
        <v>115</v>
      </c>
      <c r="BI46" s="30"/>
      <c r="BJ46" s="30"/>
      <c r="BK46" s="30"/>
    </row>
    <row r="47" spans="1:80" ht="18" customHeight="1" x14ac:dyDescent="0.25">
      <c r="A47" s="15"/>
      <c r="B47" s="15"/>
      <c r="C47" s="82"/>
      <c r="D47" s="82" t="s">
        <v>40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38"/>
      <c r="AD47" s="31" t="str">
        <f>IF(E47="","",SUM(IF(COUNTIF(BH45:BH50,BC47)&gt;0,1/COUNTIF(BC45:BC50,BC47),0),IF(COUNTIF(BI45:BI50,BD47)&gt;0,1/COUNTIF(BD45:BD50,BD47),0),IF(COUNTIF(BJ45:BJ50,BE47)&gt;0,1/COUNTIF(BE45:BE50,BE47),0),IF(COUNTIF(BK45:BK50,BF47)&gt;0,1/COUNTIF(BF45:BF50,BF47),0)))</f>
        <v/>
      </c>
      <c r="AE47" s="16" t="s">
        <v>52</v>
      </c>
      <c r="AF47" s="17">
        <f t="shared" si="0"/>
        <v>1</v>
      </c>
      <c r="AS47" s="75"/>
      <c r="AT47" s="19"/>
      <c r="BC47" s="29">
        <f t="shared" si="1"/>
        <v>0</v>
      </c>
      <c r="BD47" s="29"/>
      <c r="BE47" s="29"/>
      <c r="BF47" s="29"/>
      <c r="BG47" s="47">
        <v>3</v>
      </c>
      <c r="BH47" s="30" t="s">
        <v>116</v>
      </c>
      <c r="BI47" s="30"/>
      <c r="BJ47" s="30"/>
      <c r="BK47" s="30"/>
    </row>
    <row r="48" spans="1:80" ht="18" customHeight="1" x14ac:dyDescent="0.25">
      <c r="A48" s="15"/>
      <c r="B48" s="15"/>
      <c r="C48" s="82"/>
      <c r="D48" s="82" t="s">
        <v>41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38"/>
      <c r="AD48" s="31" t="str">
        <f>IF(E48="","",SUM(IF(COUNTIF(BH45:BH50,BC48)&gt;0,1/COUNTIF(BC45:BC50,BC48),0),IF(COUNTIF(BI45:BI50,BD48)&gt;0,1/COUNTIF(BD45:BD50,BD48),0),IF(COUNTIF(BJ45:BJ50,BE48)&gt;0,1/COUNTIF(BE45:BE50,BE48),0),IF(COUNTIF(BK45:BK50,BF48)&gt;0,1/COUNTIF(BF45:BF50,BF48),0)))</f>
        <v/>
      </c>
      <c r="AE48" s="16" t="s">
        <v>52</v>
      </c>
      <c r="AF48" s="17">
        <f t="shared" si="0"/>
        <v>1</v>
      </c>
      <c r="AS48" s="75"/>
      <c r="AT48" s="19"/>
      <c r="BC48" s="29">
        <f t="shared" si="1"/>
        <v>0</v>
      </c>
      <c r="BD48" s="29"/>
      <c r="BE48" s="29"/>
      <c r="BF48" s="29"/>
      <c r="BG48" s="47">
        <v>4</v>
      </c>
      <c r="BH48" s="30" t="s">
        <v>117</v>
      </c>
      <c r="BI48" s="30"/>
      <c r="BJ48" s="30"/>
      <c r="BK48" s="30"/>
    </row>
    <row r="49" spans="1:63" ht="18" customHeight="1" x14ac:dyDescent="0.25">
      <c r="A49" s="15"/>
      <c r="B49" s="15"/>
      <c r="C49" s="82"/>
      <c r="D49" s="82" t="s">
        <v>42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38"/>
      <c r="AD49" s="31" t="str">
        <f>IF(E49="","",SUM(IF(COUNTIF(BH45:BH50,BC49)&gt;0,1/COUNTIF(BC45:BC50,BC49),0),IF(COUNTIF(BI45:BI50,BD49)&gt;0,1/COUNTIF(BD45:BD50,BD49),0),IF(COUNTIF(BJ45:BJ50,BE49)&gt;0,1/COUNTIF(BE45:BE50,BE49),0),IF(COUNTIF(BK45:BK50,BF49)&gt;0,1/COUNTIF(BF45:BF50,BF49),0)))</f>
        <v/>
      </c>
      <c r="AE49" s="16" t="s">
        <v>52</v>
      </c>
      <c r="AF49" s="17">
        <f t="shared" si="0"/>
        <v>1</v>
      </c>
      <c r="AS49" s="75"/>
      <c r="AT49" s="19"/>
      <c r="BC49" s="29">
        <f t="shared" si="1"/>
        <v>0</v>
      </c>
      <c r="BD49" s="29"/>
      <c r="BE49" s="29"/>
      <c r="BF49" s="29"/>
      <c r="BG49" s="47">
        <v>5</v>
      </c>
      <c r="BH49" s="30" t="s">
        <v>118</v>
      </c>
      <c r="BI49" s="30"/>
      <c r="BJ49" s="30"/>
      <c r="BK49" s="30"/>
    </row>
    <row r="50" spans="1:63" ht="18" customHeight="1" x14ac:dyDescent="0.25">
      <c r="A50" s="15"/>
      <c r="B50" s="15"/>
      <c r="C50" s="82"/>
      <c r="D50" s="82" t="s">
        <v>43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38"/>
      <c r="AD50" s="31" t="str">
        <f>IF(E50="","",SUM(IF(COUNTIF(BH45:BH50,BC50)&gt;0,1/COUNTIF(BC45:BC50,BC50),0),IF(COUNTIF(BI45:BI50,BD50)&gt;0,1/COUNTIF(BD45:BD50,BD50),0),IF(COUNTIF(BJ45:BJ50,BE50)&gt;0,1/COUNTIF(BE45:BE50,BE50),0),IF(COUNTIF(BK45:BK50,BF50)&gt;0,1/COUNTIF(BF45:BF50,BF50),0)))</f>
        <v/>
      </c>
      <c r="AE50" s="16" t="s">
        <v>52</v>
      </c>
      <c r="AF50" s="17">
        <f t="shared" si="0"/>
        <v>1</v>
      </c>
      <c r="AS50" s="75"/>
      <c r="AT50" s="19"/>
      <c r="BC50" s="29">
        <f t="shared" si="1"/>
        <v>0</v>
      </c>
      <c r="BD50" s="29"/>
      <c r="BE50" s="29"/>
      <c r="BF50" s="29"/>
      <c r="BG50" s="47">
        <v>6</v>
      </c>
      <c r="BH50" s="30" t="s">
        <v>119</v>
      </c>
      <c r="BI50" s="30"/>
      <c r="BJ50" s="30"/>
      <c r="BK50" s="30"/>
    </row>
    <row r="51" spans="1:63" ht="18" customHeight="1" x14ac:dyDescent="0.25">
      <c r="A51" s="15"/>
      <c r="B51" s="1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38"/>
      <c r="U51" s="38"/>
      <c r="V51" s="38"/>
      <c r="W51" s="38"/>
      <c r="X51" s="38"/>
      <c r="Y51" s="38"/>
      <c r="Z51" s="38"/>
      <c r="AA51" s="38"/>
      <c r="AB51" s="38"/>
      <c r="AS51" s="75"/>
      <c r="AT51" s="19"/>
    </row>
    <row r="52" spans="1:63" ht="18" customHeight="1" x14ac:dyDescent="0.25">
      <c r="A52" s="15"/>
      <c r="B52" s="1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38"/>
      <c r="U52" s="38"/>
      <c r="V52" s="38"/>
      <c r="W52" s="38"/>
      <c r="X52" s="38"/>
      <c r="Y52" s="38"/>
      <c r="Z52" s="38"/>
      <c r="AA52" s="38"/>
      <c r="AB52" s="38"/>
      <c r="AS52" s="75"/>
      <c r="AT52" s="19"/>
    </row>
    <row r="53" spans="1:63" ht="18" customHeight="1" x14ac:dyDescent="0.25">
      <c r="A53" s="15"/>
      <c r="B53" s="1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38"/>
      <c r="U53" s="38"/>
      <c r="V53" s="38"/>
      <c r="W53" s="38"/>
      <c r="X53" s="38"/>
      <c r="Y53" s="38"/>
      <c r="Z53" s="38"/>
      <c r="AA53" s="38"/>
      <c r="AB53" s="38"/>
      <c r="AS53" s="75"/>
      <c r="AT53" s="19"/>
    </row>
    <row r="54" spans="1:63" ht="18" customHeight="1" x14ac:dyDescent="0.25">
      <c r="A54" s="15"/>
      <c r="B54" s="1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38"/>
      <c r="U54" s="38"/>
      <c r="V54" s="38"/>
      <c r="W54" s="38"/>
      <c r="X54" s="38"/>
      <c r="Y54" s="38"/>
      <c r="Z54" s="38"/>
      <c r="AA54" s="38"/>
      <c r="AB54" s="38"/>
      <c r="AS54" s="75"/>
      <c r="AT54" s="19"/>
    </row>
    <row r="55" spans="1:63" ht="18" customHeight="1" x14ac:dyDescent="0.25">
      <c r="A55" s="15"/>
      <c r="B55" s="1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38"/>
      <c r="U55" s="38"/>
      <c r="V55" s="38"/>
      <c r="W55" s="38"/>
      <c r="X55" s="38"/>
      <c r="Y55" s="38"/>
      <c r="Z55" s="38"/>
      <c r="AA55" s="38"/>
      <c r="AB55" s="38"/>
      <c r="AS55" s="75"/>
      <c r="AT55" s="19"/>
    </row>
    <row r="56" spans="1:63" ht="18" customHeight="1" x14ac:dyDescent="0.25">
      <c r="A56" s="15"/>
      <c r="B56" s="1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38"/>
      <c r="U56" s="38"/>
      <c r="V56" s="38"/>
      <c r="W56" s="38"/>
      <c r="X56" s="38"/>
      <c r="Y56" s="38"/>
      <c r="Z56" s="38"/>
      <c r="AA56" s="38"/>
      <c r="AB56" s="38"/>
      <c r="AS56" s="75"/>
      <c r="AT56" s="19"/>
    </row>
    <row r="57" spans="1:63" ht="18" customHeight="1" thickBot="1" x14ac:dyDescent="0.3">
      <c r="A57" s="15"/>
      <c r="B57" s="1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38"/>
      <c r="U57" s="38"/>
      <c r="V57" s="38"/>
      <c r="W57" s="38"/>
      <c r="X57" s="38"/>
      <c r="Y57" s="38"/>
      <c r="Z57" s="38"/>
      <c r="AA57" s="38"/>
      <c r="AB57" s="38"/>
      <c r="AS57" s="75"/>
      <c r="AT57" s="19"/>
    </row>
    <row r="58" spans="1:63" ht="18" customHeight="1" thickBot="1" x14ac:dyDescent="0.3">
      <c r="C58" s="1" t="str">
        <f>AT58&amp;"."</f>
        <v>4.</v>
      </c>
      <c r="D58" s="83" t="s">
        <v>67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1"/>
      <c r="AD58" s="1"/>
      <c r="AE58" s="1"/>
      <c r="AF58" s="1"/>
      <c r="AS58" s="43" t="s">
        <v>57</v>
      </c>
      <c r="AT58" s="44">
        <f>COUNTA(AS$6:$AS58)</f>
        <v>4</v>
      </c>
      <c r="AU58" s="26">
        <f>SUM(AD58:AD63)</f>
        <v>0</v>
      </c>
      <c r="AV58" s="27" t="s">
        <v>52</v>
      </c>
      <c r="AW58" s="28">
        <f>SUM(AF58:AF63)</f>
        <v>5</v>
      </c>
      <c r="AX58" s="48" t="str">
        <f>MID(EK,FIND("(",EK,1)+1,(FIND(")",EK,1)-FIND("(",EK,1)-1))</f>
        <v>EK1</v>
      </c>
    </row>
    <row r="59" spans="1:63" ht="18" customHeight="1" x14ac:dyDescent="0.25">
      <c r="C59" s="1"/>
      <c r="D59" s="9" t="s">
        <v>0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AD59" s="31" t="str">
        <f>IF(E59="","",SUM(IF(COUNTIF(BH59:BH63,BC59)&gt;0,1/COUNTIF(BC59:BC63,BC59),0),IF(COUNTIF(BI59:BI63,BD59)&gt;0,1/COUNTIF(BD59:BD63,BD59),0),IF(COUNTIF(BJ59:BJ63,BE59)&gt;0,1/COUNTIF(BE59:BE63,BE59),0),IF(COUNTIF(BK59:BK63,BF59)&gt;0,1/COUNTIF(BF59:BF63,BF59),0)))</f>
        <v/>
      </c>
      <c r="AE59" s="16" t="s">
        <v>52</v>
      </c>
      <c r="AF59" s="17">
        <f t="shared" ref="AF59:AF63" si="2">COUNTA(BH59:BK59)</f>
        <v>1</v>
      </c>
      <c r="BC59" s="29">
        <f>E59</f>
        <v>0</v>
      </c>
      <c r="BD59" s="29"/>
      <c r="BE59" s="29"/>
      <c r="BF59" s="29"/>
      <c r="BG59" s="47">
        <v>1</v>
      </c>
      <c r="BH59" s="30" t="s">
        <v>33</v>
      </c>
      <c r="BI59" s="30"/>
      <c r="BJ59" s="30"/>
      <c r="BK59" s="30"/>
    </row>
    <row r="60" spans="1:63" ht="18" customHeight="1" x14ac:dyDescent="0.25">
      <c r="C60" s="1"/>
      <c r="D60" s="3" t="s">
        <v>0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AD60" s="31" t="str">
        <f>IF(E60="","",SUM(IF(COUNTIF(BH59:BH63,BC60)&gt;0,1/COUNTIF(BC59:BC63,BC60),0),IF(COUNTIF(BI59:BI63,BD60)&gt;0,1/COUNTIF(BD59:BD63,BD60),0),IF(COUNTIF(BJ59:BJ63,BE60)&gt;0,1/COUNTIF(BE59:BE63,BE60),0),IF(COUNTIF(BK59:BK63,BF60)&gt;0,1/COUNTIF(BF59:BF63,BF60),0)))</f>
        <v/>
      </c>
      <c r="AE60" s="16" t="s">
        <v>52</v>
      </c>
      <c r="AF60" s="17">
        <f t="shared" si="2"/>
        <v>1</v>
      </c>
      <c r="BC60" s="29">
        <f t="shared" ref="BC60:BC63" si="3">E60</f>
        <v>0</v>
      </c>
      <c r="BD60" s="29"/>
      <c r="BE60" s="29"/>
      <c r="BF60" s="29"/>
      <c r="BG60" s="47">
        <v>2</v>
      </c>
      <c r="BH60" s="30" t="s">
        <v>34</v>
      </c>
      <c r="BI60" s="30"/>
      <c r="BJ60" s="30"/>
      <c r="BK60" s="30"/>
    </row>
    <row r="61" spans="1:63" ht="18" customHeight="1" x14ac:dyDescent="0.25">
      <c r="C61" s="1"/>
      <c r="D61" s="3" t="s">
        <v>0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AD61" s="31" t="str">
        <f>IF(E61="","",SUM(IF(COUNTIF(BH59:BH63,BC61)&gt;0,1/COUNTIF(BC59:BC63,BC61),0),IF(COUNTIF(BI59:BI63,BD61)&gt;0,1/COUNTIF(BD59:BD63,BD61),0),IF(COUNTIF(BJ59:BJ63,BE61)&gt;0,1/COUNTIF(BE59:BE63,BE61),0),IF(COUNTIF(BK59:BK63,BF61)&gt;0,1/COUNTIF(BF59:BF63,BF61),0)))</f>
        <v/>
      </c>
      <c r="AE61" s="16" t="s">
        <v>52</v>
      </c>
      <c r="AF61" s="17">
        <f t="shared" si="2"/>
        <v>1</v>
      </c>
      <c r="BC61" s="29">
        <f t="shared" si="3"/>
        <v>0</v>
      </c>
      <c r="BD61" s="29"/>
      <c r="BE61" s="29"/>
      <c r="BF61" s="29"/>
      <c r="BG61" s="47">
        <v>3</v>
      </c>
      <c r="BH61" s="30" t="s">
        <v>35</v>
      </c>
      <c r="BI61" s="30"/>
      <c r="BJ61" s="30"/>
      <c r="BK61" s="30"/>
    </row>
    <row r="62" spans="1:63" ht="18" customHeight="1" x14ac:dyDescent="0.25">
      <c r="C62" s="1"/>
      <c r="D62" s="3" t="s">
        <v>0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AD62" s="31" t="str">
        <f>IF(E62="","",SUM(IF(COUNTIF(BH59:BH63,BC62)&gt;0,1/COUNTIF(BC59:BC63,BC62),0),IF(COUNTIF(BI59:BI63,BD62)&gt;0,1/COUNTIF(BD59:BD63,BD62),0),IF(COUNTIF(BJ59:BJ63,BE62)&gt;0,1/COUNTIF(BE59:BE63,BE62),0),IF(COUNTIF(BK59:BK63,BF62)&gt;0,1/COUNTIF(BF59:BF63,BF62),0)))</f>
        <v/>
      </c>
      <c r="AE62" s="16" t="s">
        <v>52</v>
      </c>
      <c r="AF62" s="17">
        <f t="shared" si="2"/>
        <v>1</v>
      </c>
      <c r="BC62" s="29">
        <f t="shared" si="3"/>
        <v>0</v>
      </c>
      <c r="BD62" s="29"/>
      <c r="BE62" s="29"/>
      <c r="BF62" s="29"/>
      <c r="BG62" s="47">
        <v>4</v>
      </c>
      <c r="BH62" s="30" t="s">
        <v>36</v>
      </c>
      <c r="BI62" s="30"/>
      <c r="BJ62" s="30"/>
      <c r="BK62" s="30"/>
    </row>
    <row r="63" spans="1:63" ht="18" customHeight="1" x14ac:dyDescent="0.25">
      <c r="C63" s="1"/>
      <c r="D63" s="3" t="s">
        <v>0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AD63" s="31" t="str">
        <f>IF(E63="","",SUM(IF(COUNTIF(BH59:BH63,BC63)&gt;0,1/COUNTIF(BC59:BC63,BC63),0),IF(COUNTIF(BI59:BI63,BD63)&gt;0,1/COUNTIF(BD59:BD63,BD63),0),IF(COUNTIF(BJ59:BJ63,BE63)&gt;0,1/COUNTIF(BE59:BE63,BE63),0),IF(COUNTIF(BK59:BK63,BF63)&gt;0,1/COUNTIF(BF59:BF63,BF63),0)))</f>
        <v/>
      </c>
      <c r="AE63" s="16" t="s">
        <v>52</v>
      </c>
      <c r="AF63" s="17">
        <f t="shared" si="2"/>
        <v>1</v>
      </c>
      <c r="BC63" s="29">
        <f t="shared" si="3"/>
        <v>0</v>
      </c>
      <c r="BD63" s="29"/>
      <c r="BE63" s="29"/>
      <c r="BF63" s="29"/>
      <c r="BG63" s="47">
        <v>5</v>
      </c>
      <c r="BH63" s="30" t="s">
        <v>37</v>
      </c>
      <c r="BI63" s="30"/>
      <c r="BJ63" s="30"/>
      <c r="BK63" s="30"/>
    </row>
    <row r="64" spans="1:63" ht="18" customHeight="1" thickBot="1" x14ac:dyDescent="0.3">
      <c r="D64" s="4"/>
    </row>
    <row r="65" spans="3:63" ht="32.1" customHeight="1" thickBot="1" x14ac:dyDescent="0.3">
      <c r="C65" s="1" t="str">
        <f>AT65&amp;"."</f>
        <v>5.</v>
      </c>
      <c r="D65" s="83" t="s">
        <v>68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S65" s="43" t="s">
        <v>57</v>
      </c>
      <c r="AT65" s="44">
        <f>COUNTA(AS$6:$AS65)</f>
        <v>5</v>
      </c>
      <c r="AU65" s="26">
        <f>SUM(AD65:AD69)</f>
        <v>0</v>
      </c>
      <c r="AV65" s="27" t="s">
        <v>52</v>
      </c>
      <c r="AW65" s="28">
        <f>SUM(AF65:AF69)</f>
        <v>3</v>
      </c>
      <c r="AX65" s="48" t="str">
        <f>MID(EK,FIND("(",EK,1)+1,(FIND(")",EK,1)-FIND("(",EK,1)-1))</f>
        <v>EK1</v>
      </c>
    </row>
    <row r="66" spans="3:63" ht="18" customHeight="1" x14ac:dyDescent="0.25">
      <c r="C66" s="1"/>
      <c r="D66" s="3" t="s">
        <v>0</v>
      </c>
      <c r="E66" s="63" t="s">
        <v>15</v>
      </c>
      <c r="F66" s="63"/>
      <c r="G66" s="63"/>
      <c r="H66" s="63"/>
      <c r="I66" s="63"/>
      <c r="J66" s="63"/>
      <c r="K66" s="63"/>
      <c r="L66" s="3"/>
      <c r="M66" s="84"/>
      <c r="N66" s="84"/>
      <c r="O66" s="84"/>
      <c r="P66" s="84"/>
      <c r="Q66" s="84"/>
      <c r="R66" s="84"/>
      <c r="S66" s="84"/>
      <c r="T66" s="84"/>
      <c r="U66" s="84"/>
      <c r="V66" s="63" t="s">
        <v>17</v>
      </c>
      <c r="W66" s="63"/>
      <c r="X66" s="63"/>
      <c r="Y66" s="63"/>
      <c r="Z66" s="3"/>
      <c r="AA66" s="3"/>
      <c r="AB66" s="3"/>
      <c r="AD66" s="31" t="str">
        <f>IF(COUNTA($M$66)=0,"",SUM(IF(COUNTIF(BH66,BC66)&gt;0,1/COUNTIF(BC66,BC66),0),IF(COUNTIF(BI66,BD66)&gt;0,1/COUNTIF(BD66,BD66),0),IF(COUNTIF(BJ66,BE66)&gt;0,1/COUNTIF(BE66,BE66),0),IF(COUNTIF(BK66,BF66)&gt;0,1/COUNTIF(BF66,BF66),0)))</f>
        <v/>
      </c>
      <c r="AE66" s="16" t="s">
        <v>52</v>
      </c>
      <c r="AF66" s="17">
        <f>COUNTA(BH66:BK66)</f>
        <v>1</v>
      </c>
      <c r="AT66" s="18"/>
      <c r="BC66" s="32">
        <f>M66</f>
        <v>0</v>
      </c>
      <c r="BD66" s="32"/>
      <c r="BE66" s="32"/>
      <c r="BF66" s="32"/>
      <c r="BG66" s="47">
        <v>2</v>
      </c>
      <c r="BH66" s="30" t="s">
        <v>16</v>
      </c>
      <c r="BI66" s="30"/>
      <c r="BJ66" s="30"/>
      <c r="BK66" s="30"/>
    </row>
    <row r="67" spans="3:63" ht="18" customHeight="1" x14ac:dyDescent="0.25">
      <c r="C67" s="1"/>
      <c r="D67" s="3" t="s">
        <v>0</v>
      </c>
      <c r="E67" s="63" t="s">
        <v>18</v>
      </c>
      <c r="F67" s="63"/>
      <c r="G67" s="63"/>
      <c r="H67" s="63"/>
      <c r="I67" s="63"/>
      <c r="J67" s="63"/>
      <c r="K67" s="63"/>
      <c r="L67" s="3"/>
      <c r="M67" s="84"/>
      <c r="N67" s="84"/>
      <c r="O67" s="84"/>
      <c r="P67" s="84"/>
      <c r="Q67" s="84"/>
      <c r="R67" s="84"/>
      <c r="S67" s="63" t="s">
        <v>20</v>
      </c>
      <c r="T67" s="63"/>
      <c r="U67" s="63"/>
      <c r="V67" s="63"/>
      <c r="W67" s="63"/>
      <c r="X67" s="63"/>
      <c r="Y67" s="63"/>
      <c r="Z67" s="3"/>
      <c r="AA67" s="3"/>
      <c r="AB67" s="3"/>
      <c r="AD67" s="31" t="str">
        <f>IF(COUNTA($M$67)=0,"",SUM(IF(COUNTIF(BH67,BC67)&gt;0,1/COUNTIF(BC67,BC67),0),IF(COUNTIF(BI67,BD67)&gt;0,1/COUNTIF(BD67,BD67),0),IF(COUNTIF(BJ67,BE67)&gt;0,1/COUNTIF(BE67,BE67),0),IF(COUNTIF(BK67,BF67)&gt;0,1/COUNTIF(BF67,BF67),0)))</f>
        <v/>
      </c>
      <c r="AE67" s="16" t="s">
        <v>52</v>
      </c>
      <c r="AF67" s="17">
        <f>COUNTA(BH67:BK67)</f>
        <v>1</v>
      </c>
      <c r="AT67" s="18"/>
      <c r="BC67" s="32">
        <f>M67</f>
        <v>0</v>
      </c>
      <c r="BD67" s="32"/>
      <c r="BE67" s="32"/>
      <c r="BF67" s="32"/>
      <c r="BG67" s="47">
        <v>3</v>
      </c>
      <c r="BH67" s="30" t="s">
        <v>19</v>
      </c>
      <c r="BI67" s="30"/>
      <c r="BJ67" s="30"/>
      <c r="BK67" s="30"/>
    </row>
    <row r="68" spans="3:63" ht="18" customHeight="1" x14ac:dyDescent="0.25">
      <c r="C68" s="1"/>
      <c r="D68" s="3" t="s">
        <v>0</v>
      </c>
      <c r="E68" s="63" t="s">
        <v>12</v>
      </c>
      <c r="F68" s="63"/>
      <c r="G68" s="63"/>
      <c r="H68" s="63"/>
      <c r="I68" s="63"/>
      <c r="J68" s="63"/>
      <c r="K68" s="63"/>
      <c r="L68" s="3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63" t="s">
        <v>14</v>
      </c>
      <c r="Z68" s="3"/>
      <c r="AA68" s="3"/>
      <c r="AB68" s="3"/>
      <c r="AD68" s="31" t="str">
        <f>IF(COUNTA($M$68)=0,"",SUM(IF(COUNTIF(BH68,BC68)&gt;0,1/COUNTIF(BC68,BC68),0),IF(COUNTIF(BI68,BD68)&gt;0,1/COUNTIF(BD68,BD68),0),IF(COUNTIF(BJ68,BE68)&gt;0,1/COUNTIF(BE68,BE68),0),IF(COUNTIF(BK68,BF68)&gt;0,1/COUNTIF(BF68,BF68),0)))</f>
        <v/>
      </c>
      <c r="AE68" s="16" t="s">
        <v>52</v>
      </c>
      <c r="AF68" s="17">
        <f t="shared" ref="AF68" si="4">COUNTA(BH68:BK68)</f>
        <v>1</v>
      </c>
      <c r="AT68" s="18"/>
      <c r="BC68" s="32">
        <f>M68</f>
        <v>0</v>
      </c>
      <c r="BD68" s="32"/>
      <c r="BE68" s="32"/>
      <c r="BF68" s="32"/>
      <c r="BG68" s="47">
        <v>1</v>
      </c>
      <c r="BH68" s="30" t="s">
        <v>13</v>
      </c>
      <c r="BI68" s="30"/>
      <c r="BJ68" s="30"/>
      <c r="BK68" s="30"/>
    </row>
    <row r="69" spans="3:63" ht="18" customHeight="1" thickBot="1" x14ac:dyDescent="0.3">
      <c r="C69" s="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3:63" ht="18" customHeight="1" thickBot="1" x14ac:dyDescent="0.3">
      <c r="C70" s="1" t="str">
        <f>AT70&amp;"."</f>
        <v>6.</v>
      </c>
      <c r="D70" s="83" t="s">
        <v>45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D70" s="15"/>
      <c r="AE70" s="15"/>
      <c r="AF70" s="15"/>
      <c r="AS70" s="43" t="s">
        <v>57</v>
      </c>
      <c r="AT70" s="44">
        <f>COUNTA(AS$6:$AS70)</f>
        <v>6</v>
      </c>
      <c r="AU70" s="26">
        <f>SUM(AD70:AD76)</f>
        <v>0</v>
      </c>
      <c r="AV70" s="27" t="s">
        <v>52</v>
      </c>
      <c r="AW70" s="28">
        <f>SUM(AF70:AF76)</f>
        <v>6</v>
      </c>
      <c r="AX70" s="45" t="str">
        <f>MID(GK,FIND("(",GK,1)+1,(FIND(")",GK,1)-FIND("(",GK,1)-1))</f>
        <v>GK1</v>
      </c>
      <c r="BC70" s="40"/>
      <c r="BD70" s="40"/>
      <c r="BE70" s="40"/>
      <c r="BF70" s="40"/>
      <c r="BG70" s="41"/>
      <c r="BH70" s="46"/>
      <c r="BI70" s="46"/>
      <c r="BJ70" s="46"/>
      <c r="BK70" s="46"/>
    </row>
    <row r="71" spans="3:63" ht="18" customHeight="1" x14ac:dyDescent="0.25">
      <c r="C71" s="1"/>
      <c r="D71" s="3" t="s">
        <v>0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AD71" s="31" t="str">
        <f>IF($E71="","",SUM(IF(COUNTIF($BH$71:$BH$76,BC71)&gt;0,1/COUNTIF($BC$71:$BC$76,BC71),0),IF(COUNTIF($BI$71:$BI$76,BD71)&gt;0,1/COUNTIF($BD$71:$BD$76,BD71),0),IF(COUNTIF($BJ$71:$BJ$76,BE71)&gt;0,1/COUNTIF($BE$71:$BE$76,BE71),0),IF(COUNTIF($BK$71:$BK$76,BF71)&gt;0,1/COUNTIF($BF$71:$BF$76,BF71),0)))</f>
        <v/>
      </c>
      <c r="AE71" s="16" t="s">
        <v>52</v>
      </c>
      <c r="AF71" s="17">
        <f>COUNTA(BH71:BK71)</f>
        <v>1</v>
      </c>
      <c r="AT71" s="18"/>
      <c r="BC71" s="29">
        <f t="shared" ref="BC71:BC76" si="5">E71</f>
        <v>0</v>
      </c>
      <c r="BD71" s="29"/>
      <c r="BE71" s="29"/>
      <c r="BF71" s="29"/>
      <c r="BG71" s="47">
        <v>1</v>
      </c>
      <c r="BH71" s="30" t="s">
        <v>1</v>
      </c>
      <c r="BI71" s="30"/>
      <c r="BJ71" s="30"/>
      <c r="BK71" s="30"/>
    </row>
    <row r="72" spans="3:63" ht="18" customHeight="1" x14ac:dyDescent="0.25">
      <c r="C72" s="1"/>
      <c r="D72" s="3" t="s">
        <v>0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AD72" s="31" t="str">
        <f>IF($E72="","",SUM(IF(COUNTIF($BH$71:$BH$76,BC72)&gt;0,1/COUNTIF($BC$71:$BC$76,BC72),0),IF(COUNTIF($BI$71:$BI$76,BD72)&gt;0,1/COUNTIF($BD$71:$BD$76,BD72),0),IF(COUNTIF($BJ$71:$BJ$76,BE72)&gt;0,1/COUNTIF($BE$71:$BE$76,BE72),0),IF(COUNTIF($BK$71:$BK$76,BF72)&gt;0,1/COUNTIF($BF$71:$BF$76,BF72),0)))</f>
        <v/>
      </c>
      <c r="AE72" s="16" t="s">
        <v>52</v>
      </c>
      <c r="AF72" s="17">
        <f t="shared" ref="AF72:AF76" si="6">COUNTA(BH72:BK72)</f>
        <v>1</v>
      </c>
      <c r="AT72" s="18"/>
      <c r="BC72" s="29">
        <f t="shared" si="5"/>
        <v>0</v>
      </c>
      <c r="BD72" s="29"/>
      <c r="BE72" s="29"/>
      <c r="BF72" s="29"/>
      <c r="BG72" s="47">
        <v>2</v>
      </c>
      <c r="BH72" s="30" t="s">
        <v>2</v>
      </c>
      <c r="BI72" s="30"/>
      <c r="BJ72" s="30"/>
      <c r="BK72" s="30"/>
    </row>
    <row r="73" spans="3:63" ht="18" customHeight="1" x14ac:dyDescent="0.25">
      <c r="C73" s="1"/>
      <c r="D73" s="3" t="s">
        <v>0</v>
      </c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AD73" s="31" t="str">
        <f>IF($E73="","",SUM(IF(COUNTIF($BH$71:$BH$76,BC73)&gt;0,1/COUNTIF($BC$71:$BC$76,BC73),0),IF(COUNTIF($BI$71:$BI$76,BD73)&gt;0,1/COUNTIF($BD$71:$BD$76,BD73),0),IF(COUNTIF($BJ$71:$BJ$76,BE73)&gt;0,1/COUNTIF($BE$71:$BE$76,BE73),0),IF(COUNTIF($BK$71:$BK$76,BF73)&gt;0,1/COUNTIF($BF$71:$BF$76,BF73),0)))</f>
        <v/>
      </c>
      <c r="AE73" s="16" t="s">
        <v>52</v>
      </c>
      <c r="AF73" s="17">
        <f t="shared" si="6"/>
        <v>1</v>
      </c>
      <c r="AT73" s="18"/>
      <c r="BC73" s="29">
        <f t="shared" si="5"/>
        <v>0</v>
      </c>
      <c r="BD73" s="29"/>
      <c r="BE73" s="29"/>
      <c r="BF73" s="29"/>
      <c r="BG73" s="47">
        <v>3</v>
      </c>
      <c r="BH73" s="30" t="s">
        <v>3</v>
      </c>
      <c r="BI73" s="30"/>
      <c r="BJ73" s="30"/>
      <c r="BK73" s="30"/>
    </row>
    <row r="74" spans="3:63" ht="18" customHeight="1" x14ac:dyDescent="0.25">
      <c r="C74" s="1"/>
      <c r="D74" s="3" t="s">
        <v>0</v>
      </c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AD74" s="31" t="str">
        <f>IF($E74="","",SUM(IF(COUNTIF($BH$71:$BH$76,BC74)&gt;0,1/COUNTIF($BC$71:$BC$76,BC74),0),IF(COUNTIF($BI$71:$BI$76,BD74)&gt;0,1/COUNTIF($BD$71:$BD$76,BD74),0),IF(COUNTIF($BJ$71:$BJ$76,BE74)&gt;0,1/COUNTIF($BE$71:$BE$76,BE74),0),IF(COUNTIF($BK$71:$BK$76,BF74)&gt;0,1/COUNTIF($BF$71:$BF$76,BF74),0)))</f>
        <v/>
      </c>
      <c r="AE74" s="16" t="s">
        <v>52</v>
      </c>
      <c r="AF74" s="17">
        <f t="shared" si="6"/>
        <v>1</v>
      </c>
      <c r="AT74" s="18"/>
      <c r="BC74" s="29">
        <f t="shared" si="5"/>
        <v>0</v>
      </c>
      <c r="BD74" s="29"/>
      <c r="BE74" s="29"/>
      <c r="BF74" s="29"/>
      <c r="BG74" s="47">
        <v>4</v>
      </c>
      <c r="BH74" s="30" t="s">
        <v>63</v>
      </c>
      <c r="BI74" s="30"/>
      <c r="BJ74" s="30"/>
      <c r="BK74" s="30"/>
    </row>
    <row r="75" spans="3:63" ht="18" customHeight="1" x14ac:dyDescent="0.25">
      <c r="C75" s="1"/>
      <c r="D75" s="3" t="s">
        <v>0</v>
      </c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AD75" s="31" t="str">
        <f>IF($E75="","",SUM(IF(COUNTIF($BH$71:$BH$76,BC75)&gt;0,1/COUNTIF($BC$71:$BC$76,BC75),0),IF(COUNTIF($BI$71:$BI$76,BD75)&gt;0,1/COUNTIF($BD$71:$BD$76,BD75),0),IF(COUNTIF($BJ$71:$BJ$76,BE75)&gt;0,1/COUNTIF($BE$71:$BE$76,BE75),0),IF(COUNTIF($BK$71:$BK$76,BF75)&gt;0,1/COUNTIF($BF$71:$BF$76,BF75),0)))</f>
        <v/>
      </c>
      <c r="AE75" s="16" t="s">
        <v>52</v>
      </c>
      <c r="AF75" s="17">
        <f t="shared" si="6"/>
        <v>1</v>
      </c>
      <c r="AT75" s="18"/>
      <c r="BC75" s="29">
        <f t="shared" si="5"/>
        <v>0</v>
      </c>
      <c r="BD75" s="29"/>
      <c r="BE75" s="29"/>
      <c r="BF75" s="29"/>
      <c r="BG75" s="47">
        <v>5</v>
      </c>
      <c r="BH75" s="30" t="s">
        <v>64</v>
      </c>
      <c r="BI75" s="30"/>
      <c r="BJ75" s="30"/>
      <c r="BK75" s="30"/>
    </row>
    <row r="76" spans="3:63" ht="18" customHeight="1" x14ac:dyDescent="0.25">
      <c r="C76" s="1"/>
      <c r="D76" s="3" t="s">
        <v>0</v>
      </c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AD76" s="31" t="str">
        <f>IF($E76="","",SUM(IF(COUNTIF($BH$71:$BH$76,BC76)&gt;0,1/COUNTIF($BC$71:$BC$76,BC76),0),IF(COUNTIF($BI$71:$BI$76,BD76)&gt;0,1/COUNTIF($BD$71:$BD$76,BD76),0),IF(COUNTIF($BJ$71:$BJ$76,BE76)&gt;0,1/COUNTIF($BE$71:$BE$76,BE76),0),IF(COUNTIF($BK$71:$BK$76,BF76)&gt;0,1/COUNTIF($BF$71:$BF$76,BF76),0)))</f>
        <v/>
      </c>
      <c r="AE76" s="16" t="s">
        <v>52</v>
      </c>
      <c r="AF76" s="17">
        <f t="shared" si="6"/>
        <v>1</v>
      </c>
      <c r="AT76" s="18"/>
      <c r="BC76" s="29">
        <f t="shared" si="5"/>
        <v>0</v>
      </c>
      <c r="BD76" s="29"/>
      <c r="BE76" s="29"/>
      <c r="BF76" s="29"/>
      <c r="BG76" s="47">
        <v>6</v>
      </c>
      <c r="BH76" s="30" t="s">
        <v>55</v>
      </c>
      <c r="BI76" s="30"/>
      <c r="BJ76" s="30"/>
      <c r="BK76" s="30"/>
    </row>
    <row r="77" spans="3:63" ht="18" customHeight="1" thickBot="1" x14ac:dyDescent="0.3">
      <c r="C77" s="1"/>
      <c r="D77" s="4"/>
    </row>
    <row r="78" spans="3:63" ht="18" customHeight="1" thickBot="1" x14ac:dyDescent="0.3">
      <c r="C78" s="1" t="str">
        <f>AT78&amp;"."</f>
        <v>7.</v>
      </c>
      <c r="D78" s="83" t="s">
        <v>69</v>
      </c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S78" s="43" t="s">
        <v>57</v>
      </c>
      <c r="AT78" s="44">
        <f>COUNTA(AS$6:$AS78)</f>
        <v>7</v>
      </c>
      <c r="AU78" s="26">
        <f>SUM(AD78:AD80)</f>
        <v>0</v>
      </c>
      <c r="AV78" s="27" t="s">
        <v>52</v>
      </c>
      <c r="AW78" s="28">
        <f>SUM(AF78:AF80)</f>
        <v>2</v>
      </c>
      <c r="AX78" s="48" t="str">
        <f>MID(EK,FIND("(",EK,1)+1,(FIND(")",EK,1)-FIND("(",EK,1)-1))</f>
        <v>EK1</v>
      </c>
    </row>
    <row r="79" spans="3:63" ht="18" customHeight="1" x14ac:dyDescent="0.25">
      <c r="C79" s="1"/>
      <c r="D79" s="62" t="s">
        <v>29</v>
      </c>
      <c r="E79" s="62"/>
      <c r="F79" s="51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X79" s="51"/>
      <c r="AD79" s="31" t="str">
        <f>IF(COUNTA(G79)=0,"",SUM(IF(COUNTIF(BH79,BC79)&gt;0,1/COUNTIF(BC79,BC79),0),IF(COUNTIF(BI79,BD79)&gt;0,1/COUNTIF(BD79,BD79),0),IF(COUNTIF(BJ79,BE79)&gt;0,1/COUNTIF(BE79,BE79),0),IF(COUNTIF(BK79,BF79)&gt;0,1/COUNTIF(BF79,BF79),0)))</f>
        <v/>
      </c>
      <c r="AE79" s="16" t="s">
        <v>52</v>
      </c>
      <c r="AF79" s="17">
        <f t="shared" ref="AF79:AF80" si="7">COUNTA(BH79:BK79)</f>
        <v>1</v>
      </c>
      <c r="AT79" s="18"/>
      <c r="BC79" s="32">
        <f>G79</f>
        <v>0</v>
      </c>
      <c r="BD79" s="32"/>
      <c r="BE79" s="32"/>
      <c r="BF79" s="32"/>
      <c r="BG79" s="47">
        <v>2</v>
      </c>
      <c r="BH79" s="30" t="s">
        <v>30</v>
      </c>
      <c r="BI79" s="30"/>
      <c r="BJ79" s="30"/>
      <c r="BK79" s="30"/>
    </row>
    <row r="80" spans="3:63" ht="18" customHeight="1" x14ac:dyDescent="0.25">
      <c r="C80" s="1"/>
      <c r="D80" s="62" t="s">
        <v>31</v>
      </c>
      <c r="E80" s="62"/>
      <c r="F80" s="51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X80" s="51"/>
      <c r="AD80" s="31" t="str">
        <f>IF(COUNTA(G80)=0,"",SUM(IF(COUNTIF(BH80,BC80)&gt;0,1/COUNTIF(BC80,BC80),0),IF(COUNTIF(BI80,BD80)&gt;0,1/COUNTIF(BD80,BD80),0),IF(COUNTIF(BJ80,BE80)&gt;0,1/COUNTIF(BE80,BE80),0),IF(COUNTIF(BK80,BF80)&gt;0,1/COUNTIF(BF80,BF80),0)))</f>
        <v/>
      </c>
      <c r="AE80" s="16" t="s">
        <v>52</v>
      </c>
      <c r="AF80" s="17">
        <f t="shared" si="7"/>
        <v>1</v>
      </c>
      <c r="AT80" s="18"/>
      <c r="BC80" s="32">
        <f>G80</f>
        <v>0</v>
      </c>
      <c r="BD80" s="32"/>
      <c r="BE80" s="32"/>
      <c r="BF80" s="32"/>
      <c r="BG80" s="47">
        <v>2</v>
      </c>
      <c r="BH80" s="30" t="s">
        <v>32</v>
      </c>
      <c r="BI80" s="30"/>
      <c r="BJ80" s="30"/>
      <c r="BK80" s="30"/>
    </row>
    <row r="81" spans="3:63" ht="18" customHeight="1" thickBot="1" x14ac:dyDescent="0.3">
      <c r="C81" s="1"/>
      <c r="D81" s="4"/>
    </row>
    <row r="82" spans="3:63" ht="32.1" customHeight="1" thickBot="1" x14ac:dyDescent="0.3">
      <c r="C82" s="1" t="str">
        <f>AT82&amp;"."</f>
        <v>8.</v>
      </c>
      <c r="D82" s="83" t="s">
        <v>70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S82" s="43" t="s">
        <v>57</v>
      </c>
      <c r="AT82" s="44">
        <f>COUNTA(AS$6:$AS82)</f>
        <v>8</v>
      </c>
      <c r="AU82" s="26">
        <f>SUM(AD82:AD99)</f>
        <v>0</v>
      </c>
      <c r="AV82" s="27" t="s">
        <v>52</v>
      </c>
      <c r="AW82" s="28">
        <f>SUM(AF82:AF99)</f>
        <v>6</v>
      </c>
      <c r="AX82" s="45" t="str">
        <f>MID(GK,FIND("(",GK,1)+1,(FIND(")",GK,1)-FIND("(",GK,1)-1))</f>
        <v>GK1</v>
      </c>
    </row>
    <row r="83" spans="3:63" ht="18" customHeight="1" x14ac:dyDescent="0.25">
      <c r="C83" s="1"/>
      <c r="D83" s="25"/>
      <c r="E83" s="95" t="s">
        <v>8</v>
      </c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52"/>
      <c r="AB83" s="52"/>
      <c r="AD83" s="31" t="str">
        <f>IF(COUNTA($D$83:$D$98)=0,"",SUM(IF(COUNTIF(BH83,BC83)&gt;0,1/COUNTIF(BC83,BC83),0),IF(COUNTIF(BI83,BD83)&gt;0,1/COUNTIF(BD83,BD83),0),IF(COUNTIF(BJ83,BE83)&gt;0,1/COUNTIF(BE83,BE83),0),IF(COUNTIF(BK83,BF83)&gt;0,1/COUNTIF(BF83,BF83),0)))</f>
        <v/>
      </c>
      <c r="AE83" s="16" t="s">
        <v>52</v>
      </c>
      <c r="AF83" s="17">
        <f>COUNTA(BH83:BK83)</f>
        <v>1</v>
      </c>
      <c r="AT83" s="18"/>
      <c r="BC83" s="32">
        <f>D83</f>
        <v>0</v>
      </c>
      <c r="BD83" s="32"/>
      <c r="BE83" s="32"/>
      <c r="BF83" s="32"/>
      <c r="BG83" s="47">
        <v>4</v>
      </c>
      <c r="BH83" s="30">
        <v>0</v>
      </c>
      <c r="BI83" s="30"/>
      <c r="BJ83" s="30"/>
      <c r="BK83" s="30"/>
    </row>
    <row r="84" spans="3:63" ht="9" customHeight="1" x14ac:dyDescent="0.25">
      <c r="C84" s="1"/>
      <c r="D84" s="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52"/>
      <c r="AB84" s="52"/>
      <c r="AT84" s="19"/>
    </row>
    <row r="85" spans="3:63" ht="9" customHeight="1" x14ac:dyDescent="0.25">
      <c r="C85" s="1"/>
      <c r="D85" s="5"/>
      <c r="E85" s="6"/>
      <c r="F85" s="6"/>
      <c r="G85" s="6"/>
      <c r="H85" s="6"/>
      <c r="I85" s="6"/>
      <c r="J85" s="6"/>
      <c r="AT85" s="19"/>
    </row>
    <row r="86" spans="3:63" ht="18" customHeight="1" x14ac:dyDescent="0.25">
      <c r="C86" s="1"/>
      <c r="D86" s="25"/>
      <c r="E86" s="95" t="s">
        <v>6</v>
      </c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52"/>
      <c r="AB86" s="52"/>
      <c r="AD86" s="31" t="str">
        <f>IF(COUNTA($D$83:$D$98)=0,"",SUM(IF(COUNTIF(BH86,BC86)&gt;0,1/COUNTIF(BC86,BC86),0),IF(COUNTIF(BI86,BD86)&gt;0,1/COUNTIF(BD86,BD86),0),IF(COUNTIF(BJ86,BE86)&gt;0,1/COUNTIF(BE86,BE86),0),IF(COUNTIF(BK86,BF86)&gt;0,1/COUNTIF(BF86,BF86),0)))</f>
        <v/>
      </c>
      <c r="AE86" s="16" t="s">
        <v>52</v>
      </c>
      <c r="AF86" s="17">
        <f>COUNTA(BH86:BK86)</f>
        <v>1</v>
      </c>
      <c r="AT86" s="18"/>
      <c r="BC86" s="32">
        <f>D86</f>
        <v>0</v>
      </c>
      <c r="BD86" s="32"/>
      <c r="BE86" s="32"/>
      <c r="BF86" s="32"/>
      <c r="BG86" s="47">
        <v>2</v>
      </c>
      <c r="BH86" s="30" t="s">
        <v>5</v>
      </c>
      <c r="BI86" s="30"/>
      <c r="BJ86" s="30"/>
      <c r="BK86" s="30"/>
    </row>
    <row r="87" spans="3:63" ht="9" customHeight="1" x14ac:dyDescent="0.25">
      <c r="C87" s="1"/>
      <c r="D87" s="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52"/>
      <c r="AB87" s="52"/>
      <c r="AT87" s="19"/>
    </row>
    <row r="88" spans="3:63" ht="9" customHeight="1" x14ac:dyDescent="0.25">
      <c r="C88" s="1"/>
      <c r="D88" s="5"/>
      <c r="E88" s="6"/>
      <c r="F88" s="6"/>
      <c r="G88" s="6"/>
      <c r="H88" s="6"/>
      <c r="I88" s="6"/>
      <c r="J88" s="6"/>
      <c r="AT88" s="19"/>
    </row>
    <row r="89" spans="3:63" ht="18" customHeight="1" x14ac:dyDescent="0.25">
      <c r="C89" s="1"/>
      <c r="D89" s="25"/>
      <c r="E89" s="95" t="s">
        <v>4</v>
      </c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52"/>
      <c r="AB89" s="52"/>
      <c r="AD89" s="31" t="str">
        <f>IF(COUNTA($D$83:$D$98)=0,"",SUM(IF(COUNTIF(BH89,BC89)&gt;0,1/COUNTIF(BC89,BC89),0),IF(COUNTIF(BI89,BD89)&gt;0,1/COUNTIF(BD89,BD89),0),IF(COUNTIF(BJ89,BE89)&gt;0,1/COUNTIF(BE89,BE89),0),IF(COUNTIF(BK89,BF89)&gt;0,1/COUNTIF(BF89,BF89),0)))</f>
        <v/>
      </c>
      <c r="AE89" s="16" t="s">
        <v>52</v>
      </c>
      <c r="AF89" s="17">
        <f>COUNTA(BH89:BK89)</f>
        <v>1</v>
      </c>
      <c r="AT89" s="18"/>
      <c r="BC89" s="32">
        <f>D89</f>
        <v>0</v>
      </c>
      <c r="BD89" s="32"/>
      <c r="BE89" s="32"/>
      <c r="BF89" s="32"/>
      <c r="BG89" s="47">
        <v>1</v>
      </c>
      <c r="BH89" s="30">
        <v>0</v>
      </c>
      <c r="BI89" s="30"/>
      <c r="BJ89" s="30"/>
      <c r="BK89" s="30"/>
    </row>
    <row r="90" spans="3:63" ht="9" customHeight="1" x14ac:dyDescent="0.25">
      <c r="C90" s="1"/>
      <c r="D90" s="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52"/>
      <c r="AB90" s="52"/>
      <c r="AT90" s="19"/>
    </row>
    <row r="91" spans="3:63" ht="9" customHeight="1" x14ac:dyDescent="0.25">
      <c r="C91" s="1"/>
      <c r="D91" s="5"/>
      <c r="E91" s="6"/>
      <c r="F91" s="6"/>
      <c r="G91" s="6"/>
      <c r="H91" s="6"/>
      <c r="I91" s="6"/>
      <c r="J91" s="6"/>
      <c r="AT91" s="19"/>
    </row>
    <row r="92" spans="3:63" ht="18" customHeight="1" x14ac:dyDescent="0.25">
      <c r="C92" s="1"/>
      <c r="D92" s="25"/>
      <c r="E92" s="95" t="s">
        <v>9</v>
      </c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52"/>
      <c r="AB92" s="52"/>
      <c r="AD92" s="31" t="str">
        <f>IF(COUNTA($D$83:$D$98)=0,"",SUM(IF(COUNTIF(BH92,BC92)&gt;0,1/COUNTIF(BC92,BC92),0),IF(COUNTIF(BI92,BD92)&gt;0,1/COUNTIF(BD92,BD92),0),IF(COUNTIF(BJ92,BE92)&gt;0,1/COUNTIF(BE92,BE92),0),IF(COUNTIF(BK92,BF92)&gt;0,1/COUNTIF(BF92,BF92),0)))</f>
        <v/>
      </c>
      <c r="AE92" s="16" t="s">
        <v>52</v>
      </c>
      <c r="AF92" s="17">
        <f>COUNTA(BH92:BK92)</f>
        <v>1</v>
      </c>
      <c r="AT92" s="18"/>
      <c r="BC92" s="32">
        <f>D92</f>
        <v>0</v>
      </c>
      <c r="BD92" s="32"/>
      <c r="BE92" s="32"/>
      <c r="BF92" s="32"/>
      <c r="BG92" s="47">
        <v>5</v>
      </c>
      <c r="BH92" s="30" t="s">
        <v>5</v>
      </c>
      <c r="BI92" s="30"/>
      <c r="BJ92" s="30"/>
      <c r="BK92" s="30"/>
    </row>
    <row r="93" spans="3:63" ht="9" customHeight="1" x14ac:dyDescent="0.25">
      <c r="C93" s="1"/>
      <c r="D93" s="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52"/>
      <c r="AB93" s="52"/>
      <c r="AT93" s="19"/>
    </row>
    <row r="94" spans="3:63" ht="9" customHeight="1" x14ac:dyDescent="0.25">
      <c r="C94" s="1"/>
      <c r="D94" s="5"/>
      <c r="E94" s="6"/>
      <c r="F94" s="6"/>
      <c r="G94" s="6"/>
      <c r="H94" s="6"/>
      <c r="I94" s="6"/>
      <c r="J94" s="6"/>
      <c r="AT94" s="19"/>
    </row>
    <row r="95" spans="3:63" ht="18" customHeight="1" x14ac:dyDescent="0.25">
      <c r="C95" s="1"/>
      <c r="D95" s="25"/>
      <c r="E95" s="95" t="s">
        <v>7</v>
      </c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52"/>
      <c r="AB95" s="52"/>
      <c r="AD95" s="31" t="str">
        <f>IF(COUNTA($D$83:$D$98)=0,"",SUM(IF(COUNTIF(BH95,BC95)&gt;0,1/COUNTIF(BC95,BC95),0),IF(COUNTIF(BI95,BD95)&gt;0,1/COUNTIF(BD95,BD95),0),IF(COUNTIF(BJ95,BE95)&gt;0,1/COUNTIF(BE95,BE95),0),IF(COUNTIF(BK95,BF95)&gt;0,1/COUNTIF(BF95,BF95),0)))</f>
        <v/>
      </c>
      <c r="AE95" s="16" t="s">
        <v>52</v>
      </c>
      <c r="AF95" s="17">
        <f>COUNTA(BH95:BK95)</f>
        <v>1</v>
      </c>
      <c r="AT95" s="18"/>
      <c r="BC95" s="32">
        <f>D95</f>
        <v>0</v>
      </c>
      <c r="BD95" s="32"/>
      <c r="BE95" s="32"/>
      <c r="BF95" s="32"/>
      <c r="BG95" s="47">
        <v>3</v>
      </c>
      <c r="BH95" s="30">
        <v>0</v>
      </c>
      <c r="BI95" s="30"/>
      <c r="BJ95" s="30"/>
      <c r="BK95" s="30"/>
    </row>
    <row r="96" spans="3:63" ht="9" customHeight="1" x14ac:dyDescent="0.25">
      <c r="C96" s="1"/>
      <c r="D96" s="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52"/>
      <c r="AB96" s="52"/>
      <c r="AT96" s="19"/>
    </row>
    <row r="97" spans="3:63" ht="9" customHeight="1" x14ac:dyDescent="0.25">
      <c r="C97" s="1"/>
      <c r="D97" s="5"/>
      <c r="E97" s="6"/>
      <c r="F97" s="6"/>
      <c r="G97" s="6"/>
      <c r="H97" s="6"/>
      <c r="I97" s="6"/>
      <c r="J97" s="6"/>
      <c r="AT97" s="19"/>
    </row>
    <row r="98" spans="3:63" ht="18" customHeight="1" x14ac:dyDescent="0.25">
      <c r="C98" s="1"/>
      <c r="D98" s="25"/>
      <c r="E98" s="95" t="s">
        <v>10</v>
      </c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52"/>
      <c r="AB98" s="52"/>
      <c r="AD98" s="31" t="str">
        <f>IF(COUNTA($D$83:$D$98)=0,"",SUM(IF(COUNTIF(BH98,BC98)&gt;0,1/COUNTIF(BC98,BC98),0),IF(COUNTIF(BI98,BD98)&gt;0,1/COUNTIF(BD98,BD98),0),IF(COUNTIF(BJ98,BE98)&gt;0,1/COUNTIF(BE98,BE98),0),IF(COUNTIF(BK98,BF98)&gt;0,1/COUNTIF(BF98,BF98),0)))</f>
        <v/>
      </c>
      <c r="AE98" s="16" t="s">
        <v>52</v>
      </c>
      <c r="AF98" s="17">
        <f>COUNTA(BH98:BK98)</f>
        <v>1</v>
      </c>
      <c r="AT98" s="18"/>
      <c r="BC98" s="32">
        <f>D98</f>
        <v>0</v>
      </c>
      <c r="BD98" s="32"/>
      <c r="BE98" s="32"/>
      <c r="BF98" s="32"/>
      <c r="BG98" s="47">
        <v>6</v>
      </c>
      <c r="BH98" s="30" t="s">
        <v>5</v>
      </c>
      <c r="BI98" s="30"/>
      <c r="BJ98" s="30"/>
      <c r="BK98" s="30"/>
    </row>
    <row r="99" spans="3:63" ht="9" customHeight="1" x14ac:dyDescent="0.25">
      <c r="C99" s="1"/>
      <c r="D99" s="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52"/>
      <c r="AB99" s="52"/>
    </row>
    <row r="100" spans="3:63" ht="9" customHeight="1" thickBot="1" x14ac:dyDescent="0.3">
      <c r="C100" s="1"/>
      <c r="D100" s="5"/>
    </row>
    <row r="101" spans="3:63" ht="20.100000000000001" hidden="1" customHeight="1" thickBot="1" x14ac:dyDescent="0.3">
      <c r="C101" s="56" t="s">
        <v>62</v>
      </c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9"/>
      <c r="AA101" s="61"/>
      <c r="AB101" s="59" t="s">
        <v>11</v>
      </c>
      <c r="AD101" s="13" t="s">
        <v>51</v>
      </c>
      <c r="AE101" s="14" t="s">
        <v>52</v>
      </c>
      <c r="AF101" s="13" t="s">
        <v>53</v>
      </c>
    </row>
    <row r="102" spans="3:63" ht="6" hidden="1" customHeight="1" thickBot="1" x14ac:dyDescent="0.3">
      <c r="C102" s="1"/>
      <c r="D102" s="7"/>
    </row>
    <row r="103" spans="3:63" ht="32.1" customHeight="1" thickBot="1" x14ac:dyDescent="0.3">
      <c r="C103" s="1" t="str">
        <f>AT103&amp;"."</f>
        <v>9.</v>
      </c>
      <c r="D103" s="83" t="s">
        <v>71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S103" s="43" t="s">
        <v>57</v>
      </c>
      <c r="AT103" s="44">
        <f>COUNTA(AS$6:$AS103)</f>
        <v>9</v>
      </c>
      <c r="AU103" s="26">
        <f>SUM(AD103:AD110)</f>
        <v>0</v>
      </c>
      <c r="AV103" s="27" t="s">
        <v>52</v>
      </c>
      <c r="AW103" s="28">
        <f>SUM(AF103:AF110)</f>
        <v>6</v>
      </c>
      <c r="AX103" s="48" t="str">
        <f>MID(EK,FIND("(",EK,1)+1,(FIND(")",EK,1)-FIND("(",EK,1)-1))</f>
        <v>EK1</v>
      </c>
    </row>
    <row r="104" spans="3:63" ht="32.1" customHeight="1" x14ac:dyDescent="0.25">
      <c r="C104" s="1"/>
      <c r="D104" s="96" t="s">
        <v>21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</row>
    <row r="105" spans="3:63" ht="18" customHeight="1" x14ac:dyDescent="0.25">
      <c r="C105" s="1"/>
      <c r="D105" s="9" t="s">
        <v>0</v>
      </c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4"/>
      <c r="AB105" s="4"/>
      <c r="AD105" s="31" t="str">
        <f>IF(E105="","",SUM(IF(COUNTIF(BH105:BH110,BC105)&gt;0,1/COUNTIF(BC105:BC110,BC105),0),IF(COUNTIF(BI105:BI110,BD105)&gt;0,1/COUNTIF(BD105:BD110,BD105),0),IF(COUNTIF(BJ105:BJ110,BE105)&gt;0,1/COUNTIF(BE105:BE110,BE105),0),IF(COUNTIF(BK105:BK110,BF105)&gt;0,1/COUNTIF(BF105:BF110,BF105),0)))</f>
        <v/>
      </c>
      <c r="AE105" s="16" t="s">
        <v>52</v>
      </c>
      <c r="AF105" s="17">
        <f t="shared" ref="AF105:AF110" si="8">COUNTA(BH105:BK105)</f>
        <v>1</v>
      </c>
      <c r="AT105" s="18"/>
      <c r="BC105" s="29">
        <f t="shared" ref="BC105:BC110" si="9">E105</f>
        <v>0</v>
      </c>
      <c r="BD105" s="29"/>
      <c r="BE105" s="29"/>
      <c r="BF105" s="29"/>
      <c r="BG105" s="47">
        <v>1</v>
      </c>
      <c r="BH105" s="30" t="s">
        <v>47</v>
      </c>
      <c r="BI105" s="30"/>
      <c r="BJ105" s="30"/>
      <c r="BK105" s="30"/>
    </row>
    <row r="106" spans="3:63" ht="18" customHeight="1" x14ac:dyDescent="0.25">
      <c r="C106" s="1"/>
      <c r="D106" s="3" t="s">
        <v>0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4"/>
      <c r="AB106" s="4"/>
      <c r="AD106" s="31" t="str">
        <f>IF(E106="","",SUM(IF(COUNTIF(BH105:BH110,BC106)&gt;0,1/COUNTIF(BC105:BC110,BC106),0),IF(COUNTIF(BI105:BI110,BD106)&gt;0,1/COUNTIF(BD105:BD110,BD106),0),IF(COUNTIF(BJ105:BJ110,BE106)&gt;0,1/COUNTIF(BE105:BE110,BE106),0),IF(COUNTIF(BK105:BK110,BF106)&gt;0,1/COUNTIF(BF105:BF110,BF106),0)))</f>
        <v/>
      </c>
      <c r="AE106" s="16" t="s">
        <v>52</v>
      </c>
      <c r="AF106" s="17">
        <f t="shared" si="8"/>
        <v>1</v>
      </c>
      <c r="AT106" s="18"/>
      <c r="BC106" s="29">
        <f t="shared" si="9"/>
        <v>0</v>
      </c>
      <c r="BD106" s="29"/>
      <c r="BE106" s="29"/>
      <c r="BF106" s="29"/>
      <c r="BG106" s="47">
        <v>2</v>
      </c>
      <c r="BH106" s="30" t="s">
        <v>22</v>
      </c>
      <c r="BI106" s="30"/>
      <c r="BJ106" s="30"/>
      <c r="BK106" s="30"/>
    </row>
    <row r="107" spans="3:63" ht="18" customHeight="1" x14ac:dyDescent="0.25">
      <c r="C107" s="1"/>
      <c r="D107" s="3" t="s">
        <v>0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4"/>
      <c r="AB107" s="4"/>
      <c r="AD107" s="31" t="str">
        <f>IF(E107="","",SUM(IF(COUNTIF(BH105:BH110,BC107)&gt;0,1/COUNTIF(BC105:BC110,BC107),0),IF(COUNTIF(BI105:BI110,BD107)&gt;0,1/COUNTIF(BD105:BD110,BD107),0),IF(COUNTIF(BJ105:BJ110,BE107)&gt;0,1/COUNTIF(BE105:BE110,BE107),0),IF(COUNTIF(BK105:BK110,BF107)&gt;0,1/COUNTIF(BF105:BF110,BF107),0)))</f>
        <v/>
      </c>
      <c r="AE107" s="16" t="s">
        <v>52</v>
      </c>
      <c r="AF107" s="17">
        <f t="shared" si="8"/>
        <v>1</v>
      </c>
      <c r="AT107" s="18"/>
      <c r="BC107" s="29">
        <f t="shared" si="9"/>
        <v>0</v>
      </c>
      <c r="BD107" s="29"/>
      <c r="BE107" s="29"/>
      <c r="BF107" s="29"/>
      <c r="BG107" s="47">
        <v>3</v>
      </c>
      <c r="BH107" s="30" t="s">
        <v>23</v>
      </c>
      <c r="BI107" s="30"/>
      <c r="BJ107" s="30"/>
      <c r="BK107" s="30"/>
    </row>
    <row r="108" spans="3:63" ht="18" customHeight="1" x14ac:dyDescent="0.25">
      <c r="C108" s="1"/>
      <c r="D108" s="3" t="s">
        <v>0</v>
      </c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4"/>
      <c r="AB108" s="4"/>
      <c r="AD108" s="31" t="str">
        <f>IF(E108="","",SUM(IF(COUNTIF(BH105:BH110,BC108)&gt;0,1/COUNTIF(BC105:BC110,BC108),0),IF(COUNTIF(BI105:BI110,BD108)&gt;0,1/COUNTIF(BD105:BD110,BD108),0),IF(COUNTIF(BJ105:BJ110,BE108)&gt;0,1/COUNTIF(BE105:BE110,BE108),0),IF(COUNTIF(BK105:BK110,BF108)&gt;0,1/COUNTIF(BF105:BF110,BF108),0)))</f>
        <v/>
      </c>
      <c r="AE108" s="16" t="s">
        <v>52</v>
      </c>
      <c r="AF108" s="17">
        <f t="shared" si="8"/>
        <v>1</v>
      </c>
      <c r="AT108" s="18"/>
      <c r="BC108" s="29">
        <f t="shared" si="9"/>
        <v>0</v>
      </c>
      <c r="BD108" s="29"/>
      <c r="BE108" s="29"/>
      <c r="BF108" s="29"/>
      <c r="BG108" s="47">
        <v>4</v>
      </c>
      <c r="BH108" s="30" t="s">
        <v>24</v>
      </c>
      <c r="BI108" s="30"/>
      <c r="BJ108" s="30"/>
      <c r="BK108" s="30"/>
    </row>
    <row r="109" spans="3:63" ht="18" customHeight="1" x14ac:dyDescent="0.25">
      <c r="C109" s="1"/>
      <c r="D109" s="3" t="s">
        <v>0</v>
      </c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4"/>
      <c r="AB109" s="4"/>
      <c r="AD109" s="31" t="str">
        <f>IF(E109="","",SUM(IF(COUNTIF(BH105:BH110,BC109)&gt;0,1/COUNTIF(BC105:BC110,BC109),0),IF(COUNTIF(BI105:BI110,BD109)&gt;0,1/COUNTIF(BD105:BD110,BD109),0),IF(COUNTIF(BJ105:BJ110,BE109)&gt;0,1/COUNTIF(BE105:BE110,BE109),0),IF(COUNTIF(BK105:BK110,BF109)&gt;0,1/COUNTIF(BF105:BF110,BF109),0)))</f>
        <v/>
      </c>
      <c r="AE109" s="16" t="s">
        <v>52</v>
      </c>
      <c r="AF109" s="17">
        <f t="shared" si="8"/>
        <v>1</v>
      </c>
      <c r="AT109" s="18"/>
      <c r="BC109" s="29">
        <f t="shared" si="9"/>
        <v>0</v>
      </c>
      <c r="BD109" s="29"/>
      <c r="BE109" s="29"/>
      <c r="BF109" s="29"/>
      <c r="BG109" s="47">
        <v>5</v>
      </c>
      <c r="BH109" s="30" t="s">
        <v>25</v>
      </c>
      <c r="BI109" s="30"/>
      <c r="BJ109" s="30"/>
      <c r="BK109" s="30"/>
    </row>
    <row r="110" spans="3:63" ht="18" customHeight="1" x14ac:dyDescent="0.25">
      <c r="C110" s="1"/>
      <c r="D110" s="3" t="s">
        <v>0</v>
      </c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4"/>
      <c r="AB110" s="4"/>
      <c r="AD110" s="31" t="str">
        <f>IF(E110="","",SUM(IF(COUNTIF(BH105:BH110,BC110)&gt;0,1/COUNTIF(BC105:BC110,BC110),0),IF(COUNTIF(BI105:BI110,BD110)&gt;0,1/COUNTIF(BD105:BD110,BD110),0),IF(COUNTIF(BJ105:BJ110,BE110)&gt;0,1/COUNTIF(BE105:BE110,BE110),0),IF(COUNTIF(BK105:BK110,BF110)&gt;0,1/COUNTIF(BF105:BF110,BF110),0)))</f>
        <v/>
      </c>
      <c r="AE110" s="16" t="s">
        <v>52</v>
      </c>
      <c r="AF110" s="17">
        <f t="shared" si="8"/>
        <v>1</v>
      </c>
      <c r="AT110" s="18"/>
      <c r="BC110" s="29">
        <f t="shared" si="9"/>
        <v>0</v>
      </c>
      <c r="BD110" s="29"/>
      <c r="BE110" s="29"/>
      <c r="BF110" s="29"/>
      <c r="BG110" s="47">
        <v>6</v>
      </c>
      <c r="BH110" s="30" t="s">
        <v>26</v>
      </c>
      <c r="BI110" s="30"/>
      <c r="BJ110" s="30"/>
      <c r="BK110" s="30"/>
    </row>
    <row r="111" spans="3:63" ht="18" customHeight="1" thickBot="1" x14ac:dyDescent="0.3">
      <c r="C111" s="1"/>
      <c r="D111" s="4"/>
    </row>
    <row r="112" spans="3:63" ht="18" customHeight="1" thickBot="1" x14ac:dyDescent="0.3">
      <c r="C112" s="1" t="str">
        <f>AT112&amp;"."</f>
        <v>10.</v>
      </c>
      <c r="D112" s="83" t="s">
        <v>72</v>
      </c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S112" s="43" t="s">
        <v>57</v>
      </c>
      <c r="AT112" s="44">
        <f>COUNTA(AS$4:$AS112)</f>
        <v>10</v>
      </c>
      <c r="AU112" s="26">
        <f>SUM(AD112:AD113)</f>
        <v>0</v>
      </c>
      <c r="AV112" s="27" t="s">
        <v>52</v>
      </c>
      <c r="AW112" s="28">
        <f>SUM(AF112:AF113)</f>
        <v>2</v>
      </c>
      <c r="AX112" s="48" t="str">
        <f>MID(EK,FIND("(",EK,1)+1,(FIND(")",EK,1)-FIND("(",EK,1)-1))</f>
        <v>EK1</v>
      </c>
    </row>
    <row r="113" spans="3:63" ht="18" customHeight="1" x14ac:dyDescent="0.25">
      <c r="C113" s="1"/>
      <c r="D113" s="63" t="s">
        <v>50</v>
      </c>
      <c r="E113" s="63"/>
      <c r="F113" s="63"/>
      <c r="G113" s="63"/>
      <c r="H113" s="63"/>
      <c r="I113" s="63"/>
      <c r="J113" s="84"/>
      <c r="K113" s="84"/>
      <c r="L113" s="84"/>
      <c r="M113" s="84"/>
      <c r="N113" s="84"/>
      <c r="O113" s="84"/>
      <c r="P113" s="92"/>
      <c r="Q113" s="92"/>
      <c r="R113" s="92"/>
      <c r="S113" s="92"/>
      <c r="T113" s="92"/>
      <c r="U113" s="92"/>
      <c r="V113" s="63" t="s">
        <v>48</v>
      </c>
      <c r="W113" s="63"/>
      <c r="X113" s="63"/>
      <c r="Y113" s="63"/>
      <c r="Z113" s="63"/>
      <c r="AA113" s="63"/>
      <c r="AB113" s="63"/>
      <c r="AD113" s="31" t="str">
        <f>IF(AND(J113="",P113=""),"",SUM(IF(COUNTIF(BH113,BC113)&gt;0,1/COUNTIF(BC113,BC113),0),IF(COUNTIF(BI113,BD113)&gt;0,1/COUNTIF(BD113,BD113),0),IF(COUNTIF(BJ113,BE113)&gt;0,1/COUNTIF(BE113,BE113),0),IF(COUNTIF(BK113,BF113)&gt;0,1/COUNTIF(BF113,BF113),0)))</f>
        <v/>
      </c>
      <c r="AE113" s="16" t="s">
        <v>52</v>
      </c>
      <c r="AF113" s="17">
        <f>COUNTA(BH113:BK113)</f>
        <v>2</v>
      </c>
      <c r="AT113" s="18"/>
      <c r="BC113" s="32">
        <f>J113</f>
        <v>0</v>
      </c>
      <c r="BD113" s="32">
        <f>P113</f>
        <v>0</v>
      </c>
      <c r="BE113" s="32"/>
      <c r="BF113" s="32"/>
      <c r="BG113" s="47">
        <v>2</v>
      </c>
      <c r="BH113" s="30" t="s">
        <v>27</v>
      </c>
      <c r="BI113" s="30" t="s">
        <v>28</v>
      </c>
      <c r="BJ113" s="30"/>
      <c r="BK113" s="30"/>
    </row>
    <row r="114" spans="3:63" ht="18" customHeight="1" x14ac:dyDescent="0.25">
      <c r="C114" s="1"/>
      <c r="D114" s="63" t="s">
        <v>49</v>
      </c>
      <c r="E114" s="15"/>
      <c r="F114" s="15"/>
      <c r="G114" s="15"/>
      <c r="H114" s="15"/>
      <c r="I114" s="15"/>
      <c r="J114" s="15"/>
      <c r="K114" s="64"/>
      <c r="L114" s="64"/>
      <c r="M114" s="64"/>
      <c r="N114" s="15"/>
      <c r="O114" s="15"/>
      <c r="P114" s="15"/>
      <c r="Q114" s="64"/>
      <c r="R114" s="64"/>
      <c r="S114" s="64"/>
      <c r="T114" s="15"/>
      <c r="U114" s="15"/>
      <c r="V114" s="15"/>
      <c r="W114" s="63"/>
      <c r="X114" s="63"/>
      <c r="Y114" s="63"/>
      <c r="Z114" s="63"/>
      <c r="AA114" s="63"/>
      <c r="AB114" s="63"/>
    </row>
    <row r="115" spans="3:63" ht="18" customHeight="1" x14ac:dyDescent="0.25">
      <c r="C115" s="1"/>
      <c r="D115" s="4"/>
    </row>
    <row r="116" spans="3:63" ht="20.100000000000001" customHeight="1" x14ac:dyDescent="0.25">
      <c r="C116" s="70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2"/>
      <c r="X116" s="72"/>
      <c r="Y116" s="72"/>
      <c r="Z116" s="72"/>
      <c r="AA116" s="72"/>
      <c r="AB116" s="72"/>
      <c r="AC116" s="73" t="s">
        <v>74</v>
      </c>
      <c r="AD116" s="13">
        <f>SUM(AD5:AD115)</f>
        <v>0</v>
      </c>
      <c r="AE116" s="21" t="s">
        <v>52</v>
      </c>
      <c r="AF116" s="22">
        <f>SUM(AF5:AF115)</f>
        <v>42</v>
      </c>
      <c r="AU116" s="49">
        <f>SUM(AU5:AU115)</f>
        <v>0</v>
      </c>
      <c r="AV116" s="50" t="s">
        <v>52</v>
      </c>
      <c r="AW116" s="50">
        <f>SUM(AW5:AW115)</f>
        <v>56</v>
      </c>
    </row>
    <row r="117" spans="3:63" hidden="1" x14ac:dyDescent="0.25">
      <c r="D117" s="4"/>
    </row>
    <row r="118" spans="3:63" hidden="1" x14ac:dyDescent="0.25">
      <c r="AC118" s="67" t="s">
        <v>73</v>
      </c>
      <c r="AD118" s="68">
        <f>COUNTA(BC7:BF115)-COUNTIF(BC7:BF115,0)</f>
        <v>0</v>
      </c>
      <c r="AE118" s="69"/>
      <c r="AF118" s="68">
        <f>COUNTA(BH7:BK115)-COUNTIF(BH7:BK115,0)</f>
        <v>39</v>
      </c>
    </row>
    <row r="119" spans="3:63" ht="15.75" hidden="1" thickBot="1" x14ac:dyDescent="0.3">
      <c r="C119" s="10" t="s">
        <v>44</v>
      </c>
      <c r="N119" s="33"/>
      <c r="O119" s="33"/>
      <c r="P119" s="10" t="s">
        <v>60</v>
      </c>
      <c r="Q119" s="33"/>
      <c r="R119" s="33"/>
      <c r="S119" s="33"/>
    </row>
    <row r="120" spans="3:63" hidden="1" x14ac:dyDescent="0.25">
      <c r="C120" s="20" t="s">
        <v>5</v>
      </c>
      <c r="H120" s="34">
        <v>1</v>
      </c>
      <c r="I120" s="35">
        <f ca="1">RAND()*H143</f>
        <v>11.22880579160446</v>
      </c>
      <c r="J120" s="36" cm="1">
        <f t="array" aca="1" ref="J120" ca="1">INDEX(H120:H143,RANK(I120,I120:I143))</f>
        <v>13</v>
      </c>
      <c r="K120" s="65" t="s">
        <v>16</v>
      </c>
      <c r="P120" s="66" t="str">
        <f ca="1">VLOOKUP(H120,J120:K143,2,0)</f>
        <v>Landwirtschaft</v>
      </c>
      <c r="AG120" s="34"/>
      <c r="AH120" s="35"/>
      <c r="AI120" s="36"/>
      <c r="AJ120" s="36"/>
      <c r="AK120" s="35"/>
      <c r="AL120" s="34"/>
    </row>
    <row r="121" spans="3:63" hidden="1" x14ac:dyDescent="0.25">
      <c r="C121" s="20"/>
      <c r="H121" s="34">
        <v>2</v>
      </c>
      <c r="I121" s="35">
        <f ca="1">RAND()*H143</f>
        <v>9.9886113167073027</v>
      </c>
      <c r="J121" s="36" cm="1">
        <f t="array" aca="1" ref="J121" ca="1">INDEX(H120:H143,RANK(I121,I120:I143))</f>
        <v>15</v>
      </c>
      <c r="K121" s="65" t="s">
        <v>19</v>
      </c>
      <c r="P121" s="66" t="str">
        <f ca="1">VLOOKUP(H121,J120:K143,2,0)</f>
        <v>Erhaltung von Familienbetrieben</v>
      </c>
      <c r="AG121" s="34"/>
      <c r="AH121" s="35"/>
      <c r="AI121" s="36"/>
      <c r="AJ121" s="36"/>
      <c r="AK121" s="35"/>
      <c r="AL121" s="34"/>
    </row>
    <row r="122" spans="3:63" hidden="1" x14ac:dyDescent="0.25">
      <c r="H122" s="34">
        <v>3</v>
      </c>
      <c r="I122" s="35">
        <f ca="1">RAND()*H143</f>
        <v>0.748979119017112</v>
      </c>
      <c r="J122" s="36" cm="1">
        <f t="array" aca="1" ref="J122" ca="1">INDEX(H120:H143,RANK(I122,I120:I143))</f>
        <v>24</v>
      </c>
      <c r="K122" s="65" t="s">
        <v>63</v>
      </c>
      <c r="P122" s="66" t="str">
        <f ca="1">VLOOKUP(H122,J120:K143,2,0)</f>
        <v>ÖPUL: österreichisches Programm für umweltgerechte Landbewirtschaftung</v>
      </c>
      <c r="AG122" s="34"/>
      <c r="AH122" s="35"/>
      <c r="AI122" s="36"/>
      <c r="AJ122" s="36"/>
      <c r="AK122" s="35"/>
      <c r="AL122" s="34"/>
    </row>
    <row r="123" spans="3:63" hidden="1" x14ac:dyDescent="0.25">
      <c r="H123" s="34">
        <v>4</v>
      </c>
      <c r="I123" s="35">
        <f ca="1">RAND()*H143</f>
        <v>5.7273001575006912</v>
      </c>
      <c r="J123" s="36">
        <f t="array" aca="1" ref="J123" ca="1">INDEX(H120:H143,RANK(I123,I120:I143))</f>
        <v>22</v>
      </c>
      <c r="K123" s="65" t="s">
        <v>47</v>
      </c>
      <c r="P123" s="66" t="str">
        <f ca="1">VLOOKUP(H123,J120:K143,2,0)</f>
        <v>teilweise extreme (steile) Hanglagen</v>
      </c>
      <c r="AG123" s="34"/>
      <c r="AH123" s="35"/>
      <c r="AI123" s="36"/>
      <c r="AJ123" s="36"/>
      <c r="AK123" s="35"/>
      <c r="AL123" s="34"/>
    </row>
    <row r="124" spans="3:63" hidden="1" x14ac:dyDescent="0.25">
      <c r="H124" s="34">
        <v>5</v>
      </c>
      <c r="I124" s="35">
        <f ca="1">RAND()*H143</f>
        <v>13.613709599039836</v>
      </c>
      <c r="J124" s="36">
        <f t="array" aca="1" ref="J124" ca="1">INDEX(H120:H143,RANK(I124,I120:I143))</f>
        <v>10</v>
      </c>
      <c r="K124" s="65" t="s">
        <v>33</v>
      </c>
      <c r="P124" s="66" t="str">
        <f ca="1">VLOOKUP(H124,J120:K143,2,0)</f>
        <v>Verderblichkeit der Produkte</v>
      </c>
      <c r="AG124" s="34"/>
      <c r="AH124" s="35"/>
      <c r="AI124" s="36"/>
      <c r="AJ124" s="36"/>
      <c r="AK124" s="35"/>
      <c r="AL124" s="34"/>
    </row>
    <row r="125" spans="3:63" hidden="1" x14ac:dyDescent="0.25">
      <c r="H125" s="34">
        <v>6</v>
      </c>
      <c r="I125" s="35">
        <f ca="1">RAND()*H143</f>
        <v>16.271604680963982</v>
      </c>
      <c r="J125" s="36">
        <f t="array" aca="1" ref="J125" ca="1">INDEX(H120:H143,RANK(I125,I120:I143))</f>
        <v>8</v>
      </c>
      <c r="K125" s="65" t="s">
        <v>13</v>
      </c>
      <c r="P125" s="66" t="str">
        <f ca="1">VLOOKUP(H125,J120:K143,2,0)</f>
        <v>gesetzliche Regelungen (Gentechnikverbot, Tierhaltungsstandards) à verteuern Produktion</v>
      </c>
      <c r="AG125" s="34"/>
      <c r="AH125" s="35"/>
      <c r="AI125" s="36"/>
      <c r="AJ125" s="36"/>
      <c r="AK125" s="35"/>
      <c r="AL125" s="34"/>
    </row>
    <row r="126" spans="3:63" hidden="1" x14ac:dyDescent="0.25">
      <c r="H126" s="34">
        <v>7</v>
      </c>
      <c r="I126" s="35">
        <f ca="1">RAND()*H143</f>
        <v>7.0386437361359278</v>
      </c>
      <c r="J126" s="36">
        <f t="array" aca="1" ref="J126" ca="1">INDEX(H120:H143,RANK(I126,I120:I143))</f>
        <v>18</v>
      </c>
      <c r="K126" s="65" t="s">
        <v>25</v>
      </c>
      <c r="P126" s="66" t="str">
        <f ca="1">VLOOKUP(H126,J120:K143,2,0)</f>
        <v>Investitionsförderungen</v>
      </c>
      <c r="AG126" s="34"/>
      <c r="AH126" s="35"/>
      <c r="AI126" s="36"/>
      <c r="AJ126" s="36"/>
      <c r="AK126" s="35"/>
      <c r="AL126" s="34"/>
    </row>
    <row r="127" spans="3:63" hidden="1" x14ac:dyDescent="0.25">
      <c r="H127" s="34">
        <v>8</v>
      </c>
      <c r="I127" s="35">
        <f ca="1">RAND()*H143</f>
        <v>23.029284565457814</v>
      </c>
      <c r="J127" s="36">
        <f t="array" aca="1" ref="J127" ca="1">INDEX(H120:H143,RANK(I127,I120:I143))</f>
        <v>2</v>
      </c>
      <c r="K127" s="65" t="s">
        <v>26</v>
      </c>
      <c r="P127" s="66" t="str">
        <f ca="1">VLOOKUP(H127,J120:K143,2,0)</f>
        <v>ca. 56 Milliarden Euro</v>
      </c>
      <c r="AG127" s="34"/>
      <c r="AH127" s="35"/>
      <c r="AI127" s="36"/>
      <c r="AJ127" s="36"/>
      <c r="AK127" s="35"/>
      <c r="AL127" s="34"/>
    </row>
    <row r="128" spans="3:63" hidden="1" x14ac:dyDescent="0.25">
      <c r="H128" s="34">
        <v>9</v>
      </c>
      <c r="I128" s="35">
        <f ca="1">RAND()*H143</f>
        <v>10.577745071503655</v>
      </c>
      <c r="J128" s="36">
        <f t="array" aca="1" ref="J128" ca="1">INDEX(H120:H143,RANK(I128,I120:I143))</f>
        <v>14</v>
      </c>
      <c r="K128" s="65" t="s">
        <v>36</v>
      </c>
      <c r="P128" s="66" t="str">
        <f ca="1">VLOOKUP(H128,J120:K143,2,0)</f>
        <v>kurze Vegetationsperiode in der Höhe</v>
      </c>
      <c r="AG128" s="34"/>
      <c r="AH128" s="35"/>
      <c r="AI128" s="36"/>
      <c r="AJ128" s="36"/>
      <c r="AK128" s="35"/>
      <c r="AL128" s="34"/>
    </row>
    <row r="129" spans="8:38" hidden="1" x14ac:dyDescent="0.25">
      <c r="H129" s="34">
        <v>10</v>
      </c>
      <c r="I129" s="35">
        <f ca="1">RAND()*H143</f>
        <v>6.8169849043553183</v>
      </c>
      <c r="J129" s="36">
        <f t="array" aca="1" ref="J129" ca="1">INDEX(H120:H143,RANK(I129,I120:I143))</f>
        <v>19</v>
      </c>
      <c r="K129" s="65" t="s">
        <v>37</v>
      </c>
      <c r="P129" s="66" t="str">
        <f ca="1">VLOOKUP(H129,J120:K143,2,0)</f>
        <v>AZ: Ausgleichszahlungen für benachteiligte Gebiete</v>
      </c>
      <c r="AG129" s="34"/>
      <c r="AH129" s="35"/>
      <c r="AI129" s="36"/>
      <c r="AJ129" s="36"/>
      <c r="AK129" s="35"/>
      <c r="AL129" s="34"/>
    </row>
    <row r="130" spans="8:38" hidden="1" x14ac:dyDescent="0.25">
      <c r="H130" s="34">
        <v>11</v>
      </c>
      <c r="I130" s="35">
        <f ca="1">RAND()*H143</f>
        <v>19.003472353321538</v>
      </c>
      <c r="J130" s="36">
        <f t="array" aca="1" ref="J130" ca="1">INDEX(H120:H143,RANK(I130,I120:I143))</f>
        <v>6</v>
      </c>
      <c r="K130" s="65" t="s">
        <v>55</v>
      </c>
      <c r="P130" s="66" t="str">
        <f ca="1">VLOOKUP(H130,J120:K143,2,0)</f>
        <v>Qualität der österreichischen/Tiroler Produkte (Lebensmittel)</v>
      </c>
      <c r="AG130" s="34"/>
      <c r="AH130" s="35"/>
      <c r="AI130" s="36"/>
      <c r="AJ130" s="36"/>
      <c r="AK130" s="35"/>
      <c r="AL130" s="34"/>
    </row>
    <row r="131" spans="8:38" hidden="1" x14ac:dyDescent="0.25">
      <c r="H131" s="34">
        <v>12</v>
      </c>
      <c r="I131" s="35">
        <f ca="1">RAND()*H143</f>
        <v>0.80662414748184386</v>
      </c>
      <c r="J131" s="36">
        <f t="array" aca="1" ref="J131" ca="1">INDEX(H120:H143,RANK(I131,I120:I143))</f>
        <v>23</v>
      </c>
      <c r="K131" s="65" t="s">
        <v>24</v>
      </c>
      <c r="P131" s="66" t="str">
        <f ca="1">VLOOKUP(H131,J120:K143,2,0)</f>
        <v>lebensfähige</v>
      </c>
      <c r="AG131" s="34"/>
      <c r="AH131" s="35"/>
      <c r="AI131" s="36"/>
      <c r="AJ131" s="36"/>
      <c r="AK131" s="35"/>
      <c r="AL131" s="34"/>
    </row>
    <row r="132" spans="8:38" hidden="1" x14ac:dyDescent="0.25">
      <c r="H132" s="34">
        <v>13</v>
      </c>
      <c r="I132" s="35">
        <f ca="1">RAND()*H143</f>
        <v>9.658941996761623</v>
      </c>
      <c r="J132" s="36">
        <f t="array" aca="1" ref="J132" ca="1">INDEX(H120:H143,RANK(I132,I120:I143))</f>
        <v>16</v>
      </c>
      <c r="K132" s="65" t="s">
        <v>30</v>
      </c>
      <c r="P132" s="66" t="str">
        <f ca="1">VLOOKUP(H132,J120:K143,2,0)</f>
        <v>1,9 Milliarden Euro</v>
      </c>
      <c r="AG132" s="34"/>
      <c r="AH132" s="35"/>
      <c r="AI132" s="36"/>
      <c r="AJ132" s="36"/>
      <c r="AK132" s="35"/>
      <c r="AL132" s="34"/>
    </row>
    <row r="133" spans="8:38" hidden="1" x14ac:dyDescent="0.25">
      <c r="H133" s="34">
        <v>14</v>
      </c>
      <c r="I133" s="35">
        <f ca="1">RAND()*H143</f>
        <v>18.668005885934988</v>
      </c>
      <c r="J133" s="36">
        <f t="array" aca="1" ref="J133" ca="1">INDEX(H120:H143,RANK(I133,I120:I143))</f>
        <v>7</v>
      </c>
      <c r="K133" s="65" t="s">
        <v>35</v>
      </c>
      <c r="P133" s="66" t="str">
        <f ca="1">VLOOKUP(H133,J120:K143,2,0)</f>
        <v>Existenzgründungsbeihilfe</v>
      </c>
      <c r="AG133" s="34"/>
      <c r="AH133" s="35"/>
      <c r="AI133" s="36"/>
      <c r="AJ133" s="36"/>
      <c r="AK133" s="35"/>
      <c r="AL133" s="34"/>
    </row>
    <row r="134" spans="8:38" hidden="1" x14ac:dyDescent="0.25">
      <c r="H134" s="34">
        <v>15</v>
      </c>
      <c r="I134" s="35">
        <f ca="1">RAND()*H143</f>
        <v>15.031865371675622</v>
      </c>
      <c r="J134" s="36" cm="1">
        <f t="array" aca="1" ref="J134" ca="1">INDEX(H120:H143,RANK(I134,I120:I143))</f>
        <v>9</v>
      </c>
      <c r="K134" s="65" t="s">
        <v>3</v>
      </c>
      <c r="P134" s="66" t="str">
        <f ca="1">VLOOKUP(H134,J120:K143,2,0)</f>
        <v>220 Euro</v>
      </c>
      <c r="AG134" s="34"/>
      <c r="AH134" s="35"/>
      <c r="AI134" s="36"/>
      <c r="AJ134" s="36"/>
      <c r="AK134" s="35"/>
      <c r="AL134" s="34"/>
    </row>
    <row r="135" spans="8:38" hidden="1" x14ac:dyDescent="0.25">
      <c r="H135" s="34">
        <v>16</v>
      </c>
      <c r="I135" s="35">
        <f ca="1">RAND()*H143</f>
        <v>6.6990797773602369</v>
      </c>
      <c r="J135" s="36" cm="1">
        <f t="array" aca="1" ref="J135" ca="1">INDEX(H120:H143,RANK(I135,I120:I143))</f>
        <v>20</v>
      </c>
      <c r="K135" s="65" t="s">
        <v>64</v>
      </c>
      <c r="P135" s="66" t="str">
        <f ca="1">VLOOKUP(H135,J120:K143,2,0)</f>
        <v>Gemeinsame Marktorganisation (GAP)</v>
      </c>
      <c r="AG135" s="34"/>
      <c r="AH135" s="35"/>
      <c r="AI135" s="36"/>
      <c r="AJ135" s="36"/>
      <c r="AK135" s="35"/>
      <c r="AL135" s="34"/>
    </row>
    <row r="136" spans="8:38" hidden="1" x14ac:dyDescent="0.25">
      <c r="H136" s="34">
        <v>17</v>
      </c>
      <c r="I136" s="35">
        <f ca="1">RAND()*H143</f>
        <v>11.886207272165247</v>
      </c>
      <c r="J136" s="36" cm="1">
        <f t="array" aca="1" ref="J136" ca="1">INDEX(H120:H143,RANK(I136,I120:I143))</f>
        <v>12</v>
      </c>
      <c r="K136" s="65" t="s">
        <v>27</v>
      </c>
      <c r="P136" s="66" t="str">
        <f ca="1">VLOOKUP(H136,J120:K143,2,0)</f>
        <v>wenig ertragsfähige Böden</v>
      </c>
      <c r="AG136" s="34"/>
      <c r="AH136" s="35"/>
      <c r="AI136" s="36"/>
      <c r="AJ136" s="36"/>
      <c r="AK136" s="35"/>
      <c r="AL136" s="34"/>
    </row>
    <row r="137" spans="8:38" hidden="1" x14ac:dyDescent="0.25">
      <c r="H137" s="34">
        <v>18</v>
      </c>
      <c r="I137" s="35">
        <f ca="1">RAND()*H143</f>
        <v>23.431461985546484</v>
      </c>
      <c r="J137" s="36" cm="1">
        <f t="array" aca="1" ref="J137" ca="1">INDEX(H120:H143,RANK(I137,I120:I143))</f>
        <v>1</v>
      </c>
      <c r="K137" s="65" t="s">
        <v>28</v>
      </c>
      <c r="P137" s="66" t="str">
        <f ca="1">VLOOKUP(H137,J120:K143,2,0)</f>
        <v>Erhaltung des gesamten Ökosystems</v>
      </c>
      <c r="AG137" s="34"/>
      <c r="AH137" s="35"/>
      <c r="AI137" s="36"/>
      <c r="AJ137" s="36"/>
      <c r="AK137" s="35"/>
      <c r="AL137" s="34"/>
    </row>
    <row r="138" spans="8:38" hidden="1" x14ac:dyDescent="0.25">
      <c r="H138" s="34">
        <v>19</v>
      </c>
      <c r="I138" s="35">
        <f ca="1">RAND()*H143</f>
        <v>6.3597670368083481</v>
      </c>
      <c r="J138" s="36" cm="1">
        <f t="array" aca="1" ref="J138" ca="1">INDEX(H120:H143,RANK(I138,I120:I143))</f>
        <v>21</v>
      </c>
      <c r="K138" s="65" t="s">
        <v>32</v>
      </c>
      <c r="P138" s="66" t="str">
        <f ca="1">VLOOKUP(H138,J120:K143,2,0)</f>
        <v>Förderung von Junglandwirten</v>
      </c>
      <c r="AG138" s="34"/>
      <c r="AH138" s="35"/>
      <c r="AI138" s="36"/>
      <c r="AJ138" s="36"/>
      <c r="AK138" s="35"/>
      <c r="AL138" s="34"/>
    </row>
    <row r="139" spans="8:38" hidden="1" x14ac:dyDescent="0.25">
      <c r="H139" s="34">
        <v>20</v>
      </c>
      <c r="I139" s="35">
        <f ca="1">RAND()*H143</f>
        <v>22.820316542183811</v>
      </c>
      <c r="J139" s="36" cm="1">
        <f t="array" aca="1" ref="J139" ca="1">INDEX(H120:H143,RANK(I139,I120:I143))</f>
        <v>3</v>
      </c>
      <c r="K139" s="65" t="s">
        <v>34</v>
      </c>
      <c r="P139" s="66" t="str">
        <f ca="1">VLOOKUP(H139,J120:K143,2,0)</f>
        <v>kleinstrukturierte Landwirtschaft → hoher Arbeitsaufwand</v>
      </c>
      <c r="AG139" s="34"/>
      <c r="AH139" s="35"/>
      <c r="AI139" s="36"/>
      <c r="AJ139" s="36"/>
      <c r="AK139" s="35"/>
      <c r="AL139" s="34"/>
    </row>
    <row r="140" spans="8:38" hidden="1" x14ac:dyDescent="0.25">
      <c r="H140" s="34">
        <v>21</v>
      </c>
      <c r="I140" s="35">
        <f ca="1">RAND()*H143</f>
        <v>12.653285210222567</v>
      </c>
      <c r="J140" s="36" cm="1">
        <f t="array" aca="1" ref="J140" ca="1">INDEX(H120:H143,RANK(I140,I120:I143))</f>
        <v>11</v>
      </c>
      <c r="K140" s="65" t="s">
        <v>23</v>
      </c>
      <c r="P140" s="66" t="str">
        <f ca="1">VLOOKUP(H140,J120:K143,2,0)</f>
        <v>Ländliche Entwicklung</v>
      </c>
      <c r="AG140" s="34"/>
      <c r="AH140" s="35"/>
      <c r="AI140" s="36"/>
      <c r="AJ140" s="36"/>
      <c r="AK140" s="35"/>
      <c r="AL140" s="34"/>
    </row>
    <row r="141" spans="8:38" hidden="1" x14ac:dyDescent="0.25">
      <c r="H141" s="34">
        <v>22</v>
      </c>
      <c r="I141" s="35">
        <f ca="1">RAND()*H143</f>
        <v>22.697583303011204</v>
      </c>
      <c r="J141" s="36" cm="1">
        <f t="array" aca="1" ref="J141" ca="1">INDEX(H120:H143,RANK(I141,I120:I143))</f>
        <v>4</v>
      </c>
      <c r="K141" s="65" t="s">
        <v>1</v>
      </c>
      <c r="P141" s="66" t="str">
        <f ca="1">VLOOKUP(H141,J120:K143,2,0)</f>
        <v>Abhängigkeit von nicht beeinflussbaren Faktoren (Natur und Witterung)</v>
      </c>
      <c r="AG141" s="34"/>
      <c r="AH141" s="35"/>
      <c r="AI141" s="36"/>
      <c r="AJ141" s="36"/>
      <c r="AK141" s="35"/>
      <c r="AL141" s="34"/>
    </row>
    <row r="142" spans="8:38" hidden="1" x14ac:dyDescent="0.25">
      <c r="H142" s="34">
        <v>23</v>
      </c>
      <c r="I142" s="35">
        <f ca="1">RAND()*H143</f>
        <v>20.560485341226901</v>
      </c>
      <c r="J142" s="36" cm="1">
        <f t="array" aca="1" ref="J142" ca="1">INDEX(H120:H143,RANK(I142,I120:I143))</f>
        <v>5</v>
      </c>
      <c r="K142" s="65" t="s">
        <v>22</v>
      </c>
      <c r="P142" s="66" t="str">
        <f ca="1">VLOOKUP(H142,J120:K143,2,0)</f>
        <v>Gestaltung der Kulturlandschaft</v>
      </c>
      <c r="AG142" s="34"/>
      <c r="AH142" s="35"/>
      <c r="AI142" s="36"/>
      <c r="AJ142" s="36"/>
      <c r="AK142" s="35"/>
      <c r="AL142" s="34"/>
    </row>
    <row r="143" spans="8:38" hidden="1" x14ac:dyDescent="0.25">
      <c r="H143" s="37">
        <v>24</v>
      </c>
      <c r="I143" s="35">
        <f ca="1">RAND()*H143</f>
        <v>8.2498000160818012</v>
      </c>
      <c r="J143" s="36" cm="1">
        <f t="array" aca="1" ref="J143" ca="1">INDEX(H120:H143,RANK(I143,I120:I143))</f>
        <v>17</v>
      </c>
      <c r="K143" s="65" t="s">
        <v>2</v>
      </c>
      <c r="P143" s="66" t="str">
        <f ca="1">VLOOKUP(H143,J120:K143,2,0)</f>
        <v>abgeschiedene Lage → erhöhte Kosten</v>
      </c>
    </row>
    <row r="145" spans="8:16" ht="15" hidden="1" customHeight="1" thickBot="1" x14ac:dyDescent="0.3">
      <c r="J145" s="33"/>
      <c r="K145" s="33"/>
      <c r="P145" s="10" t="s">
        <v>107</v>
      </c>
    </row>
    <row r="146" spans="8:16" ht="15" hidden="1" customHeight="1" x14ac:dyDescent="0.25">
      <c r="H146" s="34">
        <v>1</v>
      </c>
      <c r="I146" s="35">
        <f ca="1">RAND()*H157</f>
        <v>6.8734939550677652</v>
      </c>
      <c r="J146" s="36" cm="1">
        <f t="array" aca="1" ref="J146" ca="1">INDEX(H146:H157,RANK(I146,I146:I157))</f>
        <v>6</v>
      </c>
      <c r="K146" s="65" t="s">
        <v>108</v>
      </c>
      <c r="P146" s="66" t="str">
        <f ca="1">VLOOKUP(H146,J146:K157,2,0)</f>
        <v>Kultur- und Sozialbereich</v>
      </c>
    </row>
    <row r="147" spans="8:16" ht="15" hidden="1" customHeight="1" x14ac:dyDescent="0.25">
      <c r="H147" s="34">
        <v>2</v>
      </c>
      <c r="I147" s="35">
        <f ca="1">RAND()*H157</f>
        <v>11.385390286699579</v>
      </c>
      <c r="J147" s="36" cm="1">
        <f t="array" aca="1" ref="J147" ca="1">INDEX(H146:H157,RANK(I147,I146:I157))</f>
        <v>2</v>
      </c>
      <c r="K147" s="65" t="s">
        <v>109</v>
      </c>
      <c r="P147" s="66" t="str">
        <f ca="1">VLOOKUP(H147,J146:K157,2,0)</f>
        <v>Erhaltung der Städte</v>
      </c>
    </row>
    <row r="148" spans="8:16" ht="15" hidden="1" customHeight="1" x14ac:dyDescent="0.25">
      <c r="H148" s="34">
        <v>3</v>
      </c>
      <c r="I148" s="35">
        <f ca="1">RAND()*H157</f>
        <v>4.7448736666394895</v>
      </c>
      <c r="J148" s="36" cm="1">
        <f t="array" aca="1" ref="J148" ca="1">INDEX(H146:H157,RANK(I148,I146:I157))</f>
        <v>8</v>
      </c>
      <c r="K148" s="65" t="s">
        <v>110</v>
      </c>
      <c r="P148" s="66" t="str">
        <f ca="1">VLOOKUP(H148,J146:K157,2,0)</f>
        <v xml:space="preserve">Belebung der Region </v>
      </c>
    </row>
    <row r="149" spans="8:16" ht="15" hidden="1" customHeight="1" x14ac:dyDescent="0.25">
      <c r="H149" s="34">
        <v>4</v>
      </c>
      <c r="I149" s="35">
        <f ca="1">RAND()*H157</f>
        <v>9.5616558307262167</v>
      </c>
      <c r="J149" s="36">
        <f t="array" aca="1" ref="J149" ca="1">INDEX(H146:H157,RANK(I149,I146:I157))</f>
        <v>4</v>
      </c>
      <c r="K149" s="65" t="s">
        <v>111</v>
      </c>
      <c r="P149" s="66" t="str">
        <f ca="1">VLOOKUP(H149,J146:K157,2,0)</f>
        <v>Banken und Zahlungsverkehr</v>
      </c>
    </row>
    <row r="150" spans="8:16" ht="15" hidden="1" customHeight="1" x14ac:dyDescent="0.25">
      <c r="H150" s="34">
        <v>5</v>
      </c>
      <c r="I150" s="35">
        <f ca="1">RAND()*H157</f>
        <v>6.1623322726612715</v>
      </c>
      <c r="J150" s="36">
        <f t="array" aca="1" ref="J150" ca="1">INDEX(H146:H157,RANK(I150,I146:I157))</f>
        <v>7</v>
      </c>
      <c r="K150" s="65" t="s">
        <v>112</v>
      </c>
      <c r="P150" s="66" t="str">
        <f ca="1">VLOOKUP(H150,J146:K157,2,0)</f>
        <v>Umweltschutz und Landschaftspflege</v>
      </c>
    </row>
    <row r="151" spans="8:16" ht="15" hidden="1" customHeight="1" x14ac:dyDescent="0.25">
      <c r="H151" s="34">
        <v>6</v>
      </c>
      <c r="I151" s="35">
        <f ca="1">RAND()*H157</f>
        <v>3.0677803960658552</v>
      </c>
      <c r="J151" s="36">
        <f t="array" aca="1" ref="J151" ca="1">INDEX(H146:H157,RANK(I151,I146:I157))</f>
        <v>11</v>
      </c>
      <c r="K151" s="65" t="s">
        <v>113</v>
      </c>
      <c r="P151" s="66" t="str">
        <f ca="1">VLOOKUP(H151,J146:K157,2,0)</f>
        <v>Bildung</v>
      </c>
    </row>
    <row r="152" spans="8:16" ht="15" hidden="1" customHeight="1" x14ac:dyDescent="0.25">
      <c r="H152" s="34">
        <v>7</v>
      </c>
      <c r="I152" s="35">
        <f ca="1">RAND()*H157</f>
        <v>3.8154985093331395</v>
      </c>
      <c r="J152" s="36" cm="1">
        <f t="array" aca="1" ref="J152" ca="1">INDEX(H146:H157,RANK(I152,I146:I157))</f>
        <v>10</v>
      </c>
      <c r="K152" s="65" t="s">
        <v>114</v>
      </c>
      <c r="P152" s="66" t="str">
        <f ca="1">VLOOKUP(H152,J146:K157,2,0)</f>
        <v>Handel und Industrie</v>
      </c>
    </row>
    <row r="153" spans="8:16" ht="15" hidden="1" customHeight="1" x14ac:dyDescent="0.25">
      <c r="H153" s="34">
        <v>8</v>
      </c>
      <c r="I153" s="35">
        <f ca="1">RAND()*H157</f>
        <v>2.9749659164815685</v>
      </c>
      <c r="J153" s="36" cm="1">
        <f t="array" aca="1" ref="J153" ca="1">INDEX(H146:H157,RANK(I153,I146:I157))</f>
        <v>12</v>
      </c>
      <c r="K153" s="65" t="s">
        <v>115</v>
      </c>
      <c r="P153" s="66" t="str">
        <f ca="1">VLOOKUP(H153,J146:K157,2,0)</f>
        <v>Politik- und Exekutivbereich</v>
      </c>
    </row>
    <row r="154" spans="8:16" ht="15" hidden="1" customHeight="1" x14ac:dyDescent="0.25">
      <c r="H154" s="34">
        <v>9</v>
      </c>
      <c r="I154" s="35">
        <f ca="1">RAND()*H157</f>
        <v>9.2890098758555055</v>
      </c>
      <c r="J154" s="36" cm="1">
        <f t="array" aca="1" ref="J154" ca="1">INDEX(H146:H157,RANK(I154,I146:I157))</f>
        <v>5</v>
      </c>
      <c r="K154" s="65" t="s">
        <v>116</v>
      </c>
      <c r="P154" s="66" t="str">
        <f ca="1">VLOOKUP(H154,J146:K157,2,0)</f>
        <v>Sicherung von Arbeitsplätzen</v>
      </c>
    </row>
    <row r="155" spans="8:16" ht="15" hidden="1" customHeight="1" x14ac:dyDescent="0.25">
      <c r="H155" s="34">
        <v>10</v>
      </c>
      <c r="I155" s="35">
        <f ca="1">RAND()*H157</f>
        <v>11.05229494312346</v>
      </c>
      <c r="J155" s="36" cm="1">
        <f t="array" aca="1" ref="J155" ca="1">INDEX(H146:H157,RANK(I155,I146:I157))</f>
        <v>3</v>
      </c>
      <c r="K155" s="65" t="s">
        <v>117</v>
      </c>
      <c r="P155" s="66" t="str">
        <f ca="1">VLOOKUP(H155,J146:K157,2,0)</f>
        <v>Ernährung und Energie</v>
      </c>
    </row>
    <row r="156" spans="8:16" ht="15" hidden="1" customHeight="1" x14ac:dyDescent="0.25">
      <c r="H156" s="34">
        <v>11</v>
      </c>
      <c r="I156" s="35">
        <f ca="1">RAND()*H157</f>
        <v>4.3895395929919792</v>
      </c>
      <c r="J156" s="36" cm="1">
        <f t="array" aca="1" ref="J156" ca="1">INDEX(H146:H157,RANK(I156,I146:I157))</f>
        <v>9</v>
      </c>
      <c r="K156" s="65" t="s">
        <v>118</v>
      </c>
      <c r="P156" s="66" t="str">
        <f ca="1">VLOOKUP(H156,J146:K157,2,0)</f>
        <v>Information und Kommunikation</v>
      </c>
    </row>
    <row r="157" spans="8:16" ht="15" hidden="1" customHeight="1" x14ac:dyDescent="0.25">
      <c r="H157" s="37">
        <v>12</v>
      </c>
      <c r="I157" s="35">
        <f ca="1">RAND()*H157</f>
        <v>11.50769550921369</v>
      </c>
      <c r="J157" s="36" cm="1">
        <f t="array" aca="1" ref="J157" ca="1">INDEX(H146:H157,RANK(I157,I146:I157))</f>
        <v>1</v>
      </c>
      <c r="K157" s="65" t="s">
        <v>119</v>
      </c>
      <c r="P157" s="66" t="str">
        <f ca="1">VLOOKUP(H157,J146:K157,2,0)</f>
        <v>Sicherheit</v>
      </c>
    </row>
    <row r="159" spans="8:16" ht="15" hidden="1" customHeight="1" thickBot="1" x14ac:dyDescent="0.3">
      <c r="J159" s="33"/>
      <c r="K159" s="33"/>
      <c r="P159" s="10" t="s">
        <v>120</v>
      </c>
    </row>
    <row r="160" spans="8:16" ht="15" hidden="1" customHeight="1" x14ac:dyDescent="0.25">
      <c r="H160" s="34">
        <v>1</v>
      </c>
      <c r="I160" s="35">
        <f ca="1">RAND()*H175</f>
        <v>5.5137833900050079</v>
      </c>
      <c r="J160" s="36" cm="1">
        <f t="array" aca="1" ref="J160" ca="1">INDEX(H160:H175,RANK(I160,I160:I175))</f>
        <v>12</v>
      </c>
      <c r="K160" s="65" t="s">
        <v>121</v>
      </c>
      <c r="P160" s="66" t="str">
        <f ca="1">VLOOKUP(H160,J160:K175,2,0)</f>
        <v>Schutz vor Verbrechen (Überfälle, Erpressung)</v>
      </c>
    </row>
    <row r="161" spans="8:16" ht="15" hidden="1" customHeight="1" x14ac:dyDescent="0.25">
      <c r="H161" s="34">
        <v>2</v>
      </c>
      <c r="I161" s="35">
        <f ca="1">RAND()*H175</f>
        <v>5.9854194968438517</v>
      </c>
      <c r="J161" s="36" cm="1">
        <f t="array" aca="1" ref="J161" ca="1">INDEX(H160:H175,RANK(I161,I160:I175))</f>
        <v>11</v>
      </c>
      <c r="K161" s="65" t="s">
        <v>122</v>
      </c>
      <c r="P161" s="66" t="str">
        <f ca="1">VLOOKUP(H161,J160:K175,2,0)</f>
        <v>Erhaltung der Kultur- und Erholungslandschaft (Landschaftspflege)</v>
      </c>
    </row>
    <row r="162" spans="8:16" ht="15" hidden="1" customHeight="1" x14ac:dyDescent="0.25">
      <c r="H162" s="34">
        <v>3</v>
      </c>
      <c r="I162" s="35">
        <f ca="1">RAND()*H175</f>
        <v>10.914385668129141</v>
      </c>
      <c r="J162" s="36" cm="1">
        <f t="array" aca="1" ref="J162" ca="1">INDEX(H160:H175,RANK(I162,I160:I175))</f>
        <v>6</v>
      </c>
      <c r="K162" s="65" t="s">
        <v>123</v>
      </c>
      <c r="P162" s="66" t="str">
        <f ca="1">VLOOKUP(H162,J160:K175,2,0)</f>
        <v>Beitrag zur Energieversorgung (Holz, Biodiesel, Strom aus Biogas, …)</v>
      </c>
    </row>
    <row r="163" spans="8:16" ht="15" hidden="1" customHeight="1" x14ac:dyDescent="0.25">
      <c r="H163" s="34">
        <v>4</v>
      </c>
      <c r="I163" s="35">
        <f ca="1">RAND()*H175</f>
        <v>11.770770190076833</v>
      </c>
      <c r="J163" s="36" cm="1">
        <f t="array" aca="1" ref="J163" ca="1">INDEX(H160:H175,RANK(I163,I160:I175))</f>
        <v>3</v>
      </c>
      <c r="K163" s="65" t="s">
        <v>124</v>
      </c>
      <c r="P163" s="66" t="str">
        <f ca="1">VLOOKUP(H163,J160:K175,2,0)</f>
        <v>Sicherung der Verteidigunsfähigkeit (Bundesheer)</v>
      </c>
    </row>
    <row r="164" spans="8:16" ht="15" hidden="1" customHeight="1" x14ac:dyDescent="0.25">
      <c r="H164" s="34">
        <v>5</v>
      </c>
      <c r="I164" s="35">
        <f ca="1">RAND()*H175</f>
        <v>4.0062870591305391</v>
      </c>
      <c r="J164" s="36" cm="1">
        <f t="array" aca="1" ref="J164" ca="1">INDEX(H160:H175,RANK(I164,I160:I175))</f>
        <v>14</v>
      </c>
      <c r="K164" s="65" t="s">
        <v>125</v>
      </c>
      <c r="P164" s="66" t="str">
        <f ca="1">VLOOKUP(H164,J160:K175,2,0)</f>
        <v>Erzeugung bergbaulicher Rohstoffe (z.B. Kohle, Erdöl, …)</v>
      </c>
    </row>
    <row r="165" spans="8:16" ht="15" hidden="1" customHeight="1" x14ac:dyDescent="0.25">
      <c r="H165" s="34">
        <v>6</v>
      </c>
      <c r="I165" s="35">
        <f ca="1">RAND()*H175</f>
        <v>7.4318362480670608</v>
      </c>
      <c r="J165" s="36" cm="1">
        <f t="array" aca="1" ref="J165" ca="1">INDEX(H160:H175,RANK(I165,I160:I175))</f>
        <v>8</v>
      </c>
      <c r="K165" s="65" t="s">
        <v>126</v>
      </c>
      <c r="P165" s="66" t="str">
        <f ca="1">VLOOKUP(H165,J160:K175,2,0)</f>
        <v>Erbringung von Dienstleistungen (Winterdienst, Kompostierung, …)</v>
      </c>
    </row>
    <row r="166" spans="8:16" ht="15" hidden="1" customHeight="1" x14ac:dyDescent="0.25">
      <c r="H166" s="34">
        <v>7</v>
      </c>
      <c r="I166" s="35">
        <f ca="1">RAND()*H175</f>
        <v>12.527360251719484</v>
      </c>
      <c r="J166" s="36" cm="1">
        <f t="array" aca="1" ref="J166" ca="1">INDEX(H160:H175,RANK(I166,I160:I175))</f>
        <v>2</v>
      </c>
      <c r="K166" s="65" t="s">
        <v>127</v>
      </c>
      <c r="P166" s="66" t="str">
        <f ca="1">VLOOKUP(H166,J160:K175,2,0)</f>
        <v>Erbringung von Versicherungsleistungen (Haftpflicht, Feuer, …)</v>
      </c>
    </row>
    <row r="167" spans="8:16" ht="15" hidden="1" customHeight="1" x14ac:dyDescent="0.25">
      <c r="H167" s="34">
        <v>8</v>
      </c>
      <c r="I167" s="35">
        <f ca="1">RAND()*H175</f>
        <v>7.31988540390123</v>
      </c>
      <c r="J167" s="36" cm="1">
        <f t="array" aca="1" ref="J167" ca="1">INDEX(H160:H175,RANK(I167,I160:I175))</f>
        <v>9</v>
      </c>
      <c r="K167" s="65" t="s">
        <v>128</v>
      </c>
      <c r="P167" s="66" t="str">
        <f ca="1">VLOOKUP(H167,J160:K175,2,0)</f>
        <v>Schutz vor Naturkatastrophen (Lawinen, Muren, …)</v>
      </c>
    </row>
    <row r="168" spans="8:16" ht="15" hidden="1" customHeight="1" x14ac:dyDescent="0.25">
      <c r="H168" s="34">
        <v>9</v>
      </c>
      <c r="I168" s="35">
        <f ca="1">RAND()*H175</f>
        <v>15.377027537647573</v>
      </c>
      <c r="J168" s="36" cm="1">
        <f t="array" aca="1" ref="J168" ca="1">INDEX(H160:H175,RANK(I168,I160:I175))</f>
        <v>1</v>
      </c>
      <c r="K168" s="65" t="s">
        <v>129</v>
      </c>
      <c r="P168" s="66" t="str">
        <f ca="1">VLOOKUP(H168,J160:K175,2,0)</f>
        <v>Erhaltung der Funktionsfähigkeit des ländlichen Raumes (Raumfunktion)</v>
      </c>
    </row>
    <row r="169" spans="8:16" ht="15" hidden="1" customHeight="1" x14ac:dyDescent="0.25">
      <c r="H169" s="34">
        <v>10</v>
      </c>
      <c r="I169" s="35">
        <f ca="1">RAND()*H175</f>
        <v>11.194725674264349</v>
      </c>
      <c r="J169" s="36" cm="1">
        <f t="array" aca="1" ref="J169" ca="1">INDEX(H160:H175,RANK(I169,I160:I175))</f>
        <v>4</v>
      </c>
      <c r="K169" s="65" t="s">
        <v>130</v>
      </c>
      <c r="P169" s="66" t="str">
        <f ca="1">VLOOKUP(H169,J160:K175,2,0)</f>
        <v>Beitrag zur Krankenversorgung (Ärzte und Spitäler)</v>
      </c>
    </row>
    <row r="170" spans="8:16" ht="15" hidden="1" customHeight="1" x14ac:dyDescent="0.25">
      <c r="H170" s="34">
        <v>11</v>
      </c>
      <c r="I170" s="35">
        <f ca="1">RAND()*H175</f>
        <v>7.6588574426895377</v>
      </c>
      <c r="J170" s="36" cm="1">
        <f t="array" aca="1" ref="J170" ca="1">INDEX(H160:H175,RANK(I170,I160:I175))</f>
        <v>7</v>
      </c>
      <c r="K170" s="65" t="s">
        <v>131</v>
      </c>
      <c r="P170" s="66" t="str">
        <f ca="1">VLOOKUP(H170,J160:K175,2,0)</f>
        <v>Erzeugung landwirtschaftlicher Rohstoffe (z.B. Holz, Getreide, …)</v>
      </c>
    </row>
    <row r="171" spans="8:16" ht="15" hidden="1" customHeight="1" x14ac:dyDescent="0.25">
      <c r="H171" s="34">
        <v>12</v>
      </c>
      <c r="I171" s="35">
        <f ca="1">RAND()*H175</f>
        <v>6.0667875397481819</v>
      </c>
      <c r="J171" s="36" cm="1">
        <f t="array" aca="1" ref="J171" ca="1">INDEX(H160:H175,RANK(I171,I160:I175))</f>
        <v>10</v>
      </c>
      <c r="K171" s="65" t="s">
        <v>132</v>
      </c>
      <c r="P171" s="66" t="str">
        <f ca="1">VLOOKUP(H171,J160:K175,2,0)</f>
        <v>Versorgung mit Lebensmitteln (Milch, Obst, Fleisch, Gemüse, …)</v>
      </c>
    </row>
    <row r="172" spans="8:16" ht="15" hidden="1" customHeight="1" x14ac:dyDescent="0.25">
      <c r="H172" s="34">
        <v>13</v>
      </c>
      <c r="I172" s="35">
        <f ca="1">RAND()*H175</f>
        <v>11.015149272084882</v>
      </c>
      <c r="J172" s="36" cm="1">
        <f t="array" aca="1" ref="J172" ca="1">INDEX(H160:H175,RANK(I172,I160:I175))</f>
        <v>5</v>
      </c>
      <c r="K172" s="65" t="s">
        <v>133</v>
      </c>
      <c r="P172" s="66" t="str">
        <f ca="1">VLOOKUP(H172,J160:K175,2,0)</f>
        <v>Herstellung von Industrieprodukten (Autos, Radios, …)</v>
      </c>
    </row>
    <row r="173" spans="8:16" ht="15" hidden="1" customHeight="1" x14ac:dyDescent="0.25">
      <c r="H173" s="34">
        <v>14</v>
      </c>
      <c r="I173" s="35">
        <f ca="1">RAND()*H175</f>
        <v>1.8045578103894702</v>
      </c>
      <c r="J173" s="36" cm="1">
        <f t="array" aca="1" ref="J173" ca="1">INDEX(H160:H175,RANK(I173,I160:I175))</f>
        <v>16</v>
      </c>
      <c r="K173" s="65" t="s">
        <v>134</v>
      </c>
      <c r="P173" s="66" t="str">
        <f ca="1">VLOOKUP(H173,J160:K175,2,0)</f>
        <v>Sicherung der natürlichen Lebensgrundlagen (Boden, Wasser, Luft, Wald)</v>
      </c>
    </row>
    <row r="174" spans="8:16" ht="15" hidden="1" customHeight="1" x14ac:dyDescent="0.25">
      <c r="H174" s="34">
        <v>15</v>
      </c>
      <c r="I174" s="35">
        <f ca="1">RAND()*H175</f>
        <v>2.3126301238973319</v>
      </c>
      <c r="J174" s="36" cm="1">
        <f t="array" aca="1" ref="J174" ca="1">INDEX(H160:H175,RANK(I174,I160:I175))</f>
        <v>15</v>
      </c>
      <c r="K174" s="65" t="s">
        <v>135</v>
      </c>
      <c r="P174" s="66" t="str">
        <f ca="1">VLOOKUP(H174,J160:K175,2,0)</f>
        <v>Versorgung mit Treibstoffen (Benzin, Diesel, …)</v>
      </c>
    </row>
    <row r="175" spans="8:16" ht="15" hidden="1" customHeight="1" x14ac:dyDescent="0.25">
      <c r="H175" s="37">
        <v>16</v>
      </c>
      <c r="I175" s="35">
        <f ca="1">RAND()*H175</f>
        <v>5.2252675658717536</v>
      </c>
      <c r="J175" s="36" cm="1">
        <f t="array" aca="1" ref="J175" ca="1">INDEX(H160:H175,RANK(I175,I160:I175))</f>
        <v>13</v>
      </c>
      <c r="K175" s="65" t="s">
        <v>136</v>
      </c>
      <c r="P175" s="66" t="str">
        <f ca="1">VLOOKUP(H175,J160:K175,2,0)</f>
        <v>Erhaltung der Gewässer (Flüsse, Seen, …)</v>
      </c>
    </row>
    <row r="177" spans="8:16" ht="15" hidden="1" customHeight="1" thickBot="1" x14ac:dyDescent="0.3">
      <c r="J177" s="33"/>
      <c r="K177" s="33"/>
      <c r="P177" s="10" t="s">
        <v>138</v>
      </c>
    </row>
    <row r="178" spans="8:16" ht="15" hidden="1" customHeight="1" x14ac:dyDescent="0.25">
      <c r="H178" s="34">
        <v>1</v>
      </c>
      <c r="I178" s="35">
        <f ca="1">RAND()*H192</f>
        <v>3.3897648378175296</v>
      </c>
      <c r="J178" s="36" cm="1">
        <f t="array" aca="1" ref="J178" ca="1">INDEX(H178:H192,RANK(I178,I178:I192))</f>
        <v>11</v>
      </c>
      <c r="K178" s="65" t="s">
        <v>139</v>
      </c>
      <c r="P178" s="66" t="str">
        <f ca="1">VLOOKUP(H178,J178:K192,2,0)</f>
        <v>gesunden</v>
      </c>
    </row>
    <row r="179" spans="8:16" ht="15" hidden="1" customHeight="1" x14ac:dyDescent="0.25">
      <c r="H179" s="34">
        <v>2</v>
      </c>
      <c r="I179" s="35">
        <f ca="1">RAND()*H192</f>
        <v>5.0088163012927005</v>
      </c>
      <c r="J179" s="36" cm="1">
        <f t="array" aca="1" ref="J179" ca="1">INDEX(H178:H192,RANK(I179,I178:I192))</f>
        <v>8</v>
      </c>
      <c r="K179" s="65" t="s">
        <v>140</v>
      </c>
      <c r="P179" s="66" t="str">
        <f ca="1">VLOOKUP(H179,J178:K192,2,0)</f>
        <v>öffentliche Gelder („Förderungen“)</v>
      </c>
    </row>
    <row r="180" spans="8:16" ht="15" hidden="1" customHeight="1" x14ac:dyDescent="0.25">
      <c r="H180" s="34">
        <v>3</v>
      </c>
      <c r="I180" s="35">
        <f ca="1">RAND()*H192</f>
        <v>1.4777084467049006</v>
      </c>
      <c r="J180" s="36" cm="1">
        <f t="array" aca="1" ref="J180" ca="1">INDEX(H178:H192,RANK(I180,I178:I192))</f>
        <v>12</v>
      </c>
      <c r="K180" s="65" t="s">
        <v>141</v>
      </c>
      <c r="P180" s="66" t="str">
        <f ca="1">VLOOKUP(H180,J178:K192,2,0)</f>
        <v>künstlichen</v>
      </c>
    </row>
    <row r="181" spans="8:16" ht="15" hidden="1" customHeight="1" x14ac:dyDescent="0.25">
      <c r="H181" s="34">
        <v>4</v>
      </c>
      <c r="I181" s="35">
        <f ca="1">RAND()*H192</f>
        <v>7.3094111442572878</v>
      </c>
      <c r="J181" s="36" cm="1">
        <f t="array" aca="1" ref="J181" ca="1">INDEX(H178:H192,RANK(I181,I178:I192))</f>
        <v>3</v>
      </c>
      <c r="K181" s="65" t="s">
        <v>142</v>
      </c>
      <c r="P181" s="66" t="str">
        <f ca="1">VLOOKUP(H181,J178:K192,2,0)</f>
        <v>Lebensmitteln</v>
      </c>
    </row>
    <row r="182" spans="8:16" ht="15" hidden="1" customHeight="1" x14ac:dyDescent="0.25">
      <c r="H182" s="34">
        <v>5</v>
      </c>
      <c r="I182" s="35">
        <f ca="1">RAND()*H192</f>
        <v>1.2578984306713903</v>
      </c>
      <c r="J182" s="36" cm="1">
        <f t="array" aca="1" ref="J182" ca="1">INDEX(H178:H192,RANK(I182,I178:I192))</f>
        <v>13</v>
      </c>
      <c r="K182" s="65" t="s">
        <v>143</v>
      </c>
      <c r="P182" s="66" t="str">
        <f ca="1">VLOOKUP(H182,J178:K192,2,0)</f>
        <v>Umweltschutz und Landschaftspflege</v>
      </c>
    </row>
    <row r="183" spans="8:16" ht="15" hidden="1" customHeight="1" x14ac:dyDescent="0.25">
      <c r="H183" s="34">
        <v>6</v>
      </c>
      <c r="I183" s="35">
        <f ca="1">RAND()*H192</f>
        <v>3.4939637482405006</v>
      </c>
      <c r="J183" s="36" cm="1">
        <f t="array" aca="1" ref="J183" ca="1">INDEX(H178:H192,RANK(I183,I178:I192))</f>
        <v>10</v>
      </c>
      <c r="K183" s="65" t="s">
        <v>76</v>
      </c>
      <c r="P183" s="66" t="str">
        <f ca="1">VLOOKUP(H183,J178:K192,2,0)</f>
        <v xml:space="preserve">Belebung der Region </v>
      </c>
    </row>
    <row r="184" spans="8:16" ht="15" hidden="1" customHeight="1" x14ac:dyDescent="0.25">
      <c r="H184" s="34">
        <v>7</v>
      </c>
      <c r="I184" s="35">
        <f ca="1">RAND()*H192</f>
        <v>9.3766828728155662</v>
      </c>
      <c r="J184" s="36" cm="1">
        <f t="array" aca="1" ref="J184" ca="1">INDEX(H178:H192,RANK(I184,I178:I192))</f>
        <v>2</v>
      </c>
      <c r="K184" s="65" t="s">
        <v>77</v>
      </c>
      <c r="P184" s="66" t="str">
        <f ca="1">VLOOKUP(H184,J178:K192,2,0)</f>
        <v>qualitativ hochwertigen</v>
      </c>
    </row>
    <row r="185" spans="8:16" ht="15" hidden="1" customHeight="1" x14ac:dyDescent="0.25">
      <c r="H185" s="34">
        <v>8</v>
      </c>
      <c r="I185" s="35">
        <f ca="1">RAND()*H192</f>
        <v>5.278927154299228</v>
      </c>
      <c r="J185" s="36" cm="1">
        <f t="array" aca="1" ref="J185" ca="1">INDEX(H178:H192,RANK(I185,I178:I192))</f>
        <v>7</v>
      </c>
      <c r="K185" s="65" t="s">
        <v>144</v>
      </c>
      <c r="P185" s="66" t="str">
        <f ca="1">VLOOKUP(H185,J178:K192,2,0)</f>
        <v>private Gelder ("Spareinlagen")</v>
      </c>
    </row>
    <row r="186" spans="8:16" ht="15" hidden="1" customHeight="1" x14ac:dyDescent="0.25">
      <c r="H186" s="34">
        <v>9</v>
      </c>
      <c r="I186" s="35">
        <f ca="1">RAND()*H192</f>
        <v>4.4259641178013744</v>
      </c>
      <c r="J186" s="36" cm="1">
        <f t="array" aca="1" ref="J186" ca="1">INDEX(H178:H192,RANK(I186,I178:I192))</f>
        <v>9</v>
      </c>
      <c r="K186" s="65" t="s">
        <v>145</v>
      </c>
      <c r="P186" s="66" t="str">
        <f ca="1">VLOOKUP(H186,J178:K192,2,0)</f>
        <v>naturnahen</v>
      </c>
    </row>
    <row r="187" spans="8:16" ht="15" hidden="1" customHeight="1" x14ac:dyDescent="0.25">
      <c r="H187" s="34">
        <v>10</v>
      </c>
      <c r="I187" s="35">
        <f ca="1">RAND()*H192</f>
        <v>9.9055675852810232</v>
      </c>
      <c r="J187" s="36" cm="1">
        <f t="array" aca="1" ref="J187" ca="1">INDEX(H178:H192,RANK(I187,I178:I192))</f>
        <v>1</v>
      </c>
      <c r="K187" s="65" t="s">
        <v>146</v>
      </c>
      <c r="P187" s="66" t="str">
        <f ca="1">VLOOKUP(H187,J178:K192,2,0)</f>
        <v>Markteinkommen</v>
      </c>
    </row>
    <row r="188" spans="8:16" ht="15" hidden="1" customHeight="1" x14ac:dyDescent="0.25">
      <c r="H188" s="34">
        <v>11</v>
      </c>
      <c r="I188" s="35">
        <f ca="1">RAND()*H192</f>
        <v>6.7509571425649888</v>
      </c>
      <c r="J188" s="36" cm="1">
        <f t="array" aca="1" ref="J188" ca="1">INDEX(H178:H192,RANK(I188,I178:I192))</f>
        <v>5</v>
      </c>
      <c r="K188" s="65" t="s">
        <v>116</v>
      </c>
      <c r="P188" s="66" t="str">
        <f ca="1">VLOOKUP(H188,J178:K192,2,0)</f>
        <v>Sozialeinkommen</v>
      </c>
    </row>
    <row r="189" spans="8:16" ht="15" hidden="1" customHeight="1" x14ac:dyDescent="0.25">
      <c r="H189" s="34">
        <v>12</v>
      </c>
      <c r="I189" s="35">
        <f ca="1">RAND()*H192</f>
        <v>5.3440047230180374</v>
      </c>
      <c r="J189" s="36" cm="1">
        <f t="array" aca="1" ref="J189" ca="1">INDEX(H178:H192,RANK(I189,I178:I192))</f>
        <v>6</v>
      </c>
      <c r="K189" s="65" t="s">
        <v>117</v>
      </c>
      <c r="P189" s="66" t="str">
        <f ca="1">VLOOKUP(H189,J178:K192,2,0)</f>
        <v>ungesunden</v>
      </c>
    </row>
    <row r="190" spans="8:16" ht="15" hidden="1" customHeight="1" x14ac:dyDescent="0.25">
      <c r="H190" s="34">
        <v>13</v>
      </c>
      <c r="I190" s="35">
        <f ca="1">RAND()*H192</f>
        <v>6.771433535129205</v>
      </c>
      <c r="J190" s="36" cm="1">
        <f t="array" aca="1" ref="J190" ca="1">INDEX(H178:H192,RANK(I190,I178:I192))</f>
        <v>4</v>
      </c>
      <c r="K190" s="65" t="s">
        <v>147</v>
      </c>
      <c r="P190" s="66" t="str">
        <f ca="1">VLOOKUP(H190,J178:K192,2,0)</f>
        <v>Reinigungsmitteln</v>
      </c>
    </row>
    <row r="191" spans="8:16" ht="15" hidden="1" customHeight="1" x14ac:dyDescent="0.25">
      <c r="H191" s="34">
        <v>14</v>
      </c>
      <c r="I191" s="35">
        <f ca="1">RAND()*H192</f>
        <v>1.2027119784079443</v>
      </c>
      <c r="J191" s="36" cm="1">
        <f t="array" aca="1" ref="J191" ca="1">INDEX(H178:H192,RANK(I191,I178:I192))</f>
        <v>14</v>
      </c>
      <c r="K191" s="65" t="s">
        <v>148</v>
      </c>
      <c r="P191" s="66" t="str">
        <f ca="1">VLOOKUP(H191,J178:K192,2,0)</f>
        <v>(Über)Lebensmittel</v>
      </c>
    </row>
    <row r="192" spans="8:16" ht="15" hidden="1" customHeight="1" x14ac:dyDescent="0.25">
      <c r="H192" s="37">
        <v>15</v>
      </c>
      <c r="I192" s="35">
        <f ca="1">RAND()*H192</f>
        <v>1.0229696573399445</v>
      </c>
      <c r="J192" s="36" cm="1">
        <f t="array" aca="1" ref="J192" ca="1">INDEX(H178:H192,RANK(I192,I178:I192))</f>
        <v>15</v>
      </c>
      <c r="K192" s="65" t="s">
        <v>103</v>
      </c>
      <c r="P192" s="66" t="str">
        <f ca="1">VLOOKUP(H192,J178:K192,2,0)</f>
        <v>Schonen fossile Ressourcen</v>
      </c>
    </row>
    <row r="194" spans="8:16" ht="15" hidden="1" customHeight="1" thickBot="1" x14ac:dyDescent="0.3">
      <c r="J194" s="33"/>
      <c r="K194" s="33"/>
      <c r="P194" s="10" t="s">
        <v>149</v>
      </c>
    </row>
    <row r="195" spans="8:16" ht="15" hidden="1" customHeight="1" x14ac:dyDescent="0.25">
      <c r="H195" s="34">
        <v>1</v>
      </c>
      <c r="I195" s="35">
        <f ca="1">RAND()*H208</f>
        <v>2.3732862470866039</v>
      </c>
      <c r="J195" s="36" cm="1">
        <f t="array" aca="1" ref="J195" ca="1">INDEX(H195:H208,RANK(I195,I195:I208))</f>
        <v>11</v>
      </c>
      <c r="K195" s="65" t="s">
        <v>106</v>
      </c>
      <c r="P195" s="66" t="str">
        <f ca="1">VLOOKUP(H195,J195:K208,2,0)</f>
        <v>Lebensmittel</v>
      </c>
    </row>
    <row r="196" spans="8:16" ht="15" hidden="1" customHeight="1" x14ac:dyDescent="0.25">
      <c r="H196" s="34">
        <v>2</v>
      </c>
      <c r="I196" s="35">
        <f ca="1">RAND()*H208</f>
        <v>12.364458191042464</v>
      </c>
      <c r="J196" s="36" cm="1">
        <f t="array" aca="1" ref="J196" ca="1">INDEX(H195:H208,RANK(I196,I195:I208))</f>
        <v>5</v>
      </c>
      <c r="K196" s="65" t="s">
        <v>95</v>
      </c>
      <c r="P196" s="66" t="str">
        <f ca="1">VLOOKUP(H196,J195:K208,2,0)</f>
        <v>vermehren die Umweltschäden</v>
      </c>
    </row>
    <row r="197" spans="8:16" ht="15" hidden="1" customHeight="1" x14ac:dyDescent="0.25">
      <c r="H197" s="34">
        <v>3</v>
      </c>
      <c r="I197" s="35">
        <f ca="1">RAND()*H208</f>
        <v>1.0584815164189632E-2</v>
      </c>
      <c r="J197" s="36" cm="1">
        <f t="array" aca="1" ref="J197" ca="1">INDEX(H195:H208,RANK(I197,I195:I208))</f>
        <v>14</v>
      </c>
      <c r="K197" s="65" t="s">
        <v>97</v>
      </c>
      <c r="P197" s="66" t="str">
        <f ca="1">VLOOKUP(H197,J195:K208,2,0)</f>
        <v>verschwenden Bodenschätze</v>
      </c>
    </row>
    <row r="198" spans="8:16" ht="15" hidden="1" customHeight="1" x14ac:dyDescent="0.25">
      <c r="H198" s="34">
        <v>4</v>
      </c>
      <c r="I198" s="35">
        <f ca="1">RAND()*H208</f>
        <v>11.044634991017416</v>
      </c>
      <c r="J198" s="36" cm="1">
        <f t="array" aca="1" ref="J198" ca="1">INDEX(H195:H208,RANK(I198,I195:I208))</f>
        <v>6</v>
      </c>
      <c r="K198" s="65" t="s">
        <v>99</v>
      </c>
      <c r="P198" s="66" t="str">
        <f ca="1">VLOOKUP(H198,J195:K208,2,0)</f>
        <v>nach</v>
      </c>
    </row>
    <row r="199" spans="8:16" ht="15" hidden="1" customHeight="1" x14ac:dyDescent="0.25">
      <c r="H199" s="34">
        <v>5</v>
      </c>
      <c r="I199" s="35">
        <f ca="1">RAND()*H208</f>
        <v>12.950518011029255</v>
      </c>
      <c r="J199" s="36" cm="1">
        <f t="array" aca="1" ref="J199" ca="1">INDEX(H195:H208,RANK(I199,I195:I208))</f>
        <v>4</v>
      </c>
      <c r="K199" s="65" t="s">
        <v>101</v>
      </c>
      <c r="P199" s="66" t="str">
        <f ca="1">VLOOKUP(H199,J195:K208,2,0)</f>
        <v>Energie- und Wertstoffträger</v>
      </c>
    </row>
    <row r="200" spans="8:16" ht="15" hidden="1" customHeight="1" x14ac:dyDescent="0.25">
      <c r="H200" s="34">
        <v>6</v>
      </c>
      <c r="I200" s="35">
        <f ca="1">RAND()*H208</f>
        <v>3.4767469790719931</v>
      </c>
      <c r="J200" s="36" cm="1">
        <f t="array" aca="1" ref="J200" ca="1">INDEX(H195:H208,RANK(I200,I195:I208))</f>
        <v>8</v>
      </c>
      <c r="K200" s="65" t="s">
        <v>150</v>
      </c>
      <c r="P200" s="66" t="str">
        <f ca="1">VLOOKUP(H200,J195:K208,2,0)</f>
        <v>wachsen</v>
      </c>
    </row>
    <row r="201" spans="8:16" ht="15" hidden="1" customHeight="1" x14ac:dyDescent="0.25">
      <c r="H201" s="34">
        <v>7</v>
      </c>
      <c r="I201" s="35">
        <f ca="1">RAND()*H208</f>
        <v>10.61981457422473</v>
      </c>
      <c r="J201" s="36" cm="1">
        <f t="array" aca="1" ref="J201" ca="1">INDEX(H195:H208,RANK(I201,I195:I208))</f>
        <v>7</v>
      </c>
      <c r="K201" s="65" t="s">
        <v>151</v>
      </c>
      <c r="P201" s="66" t="str">
        <f ca="1">VLOOKUP(H201,J195:K208,2,0)</f>
        <v>verringern die Umweltbelastung</v>
      </c>
    </row>
    <row r="202" spans="8:16" ht="15" hidden="1" customHeight="1" x14ac:dyDescent="0.25">
      <c r="H202" s="34">
        <v>8</v>
      </c>
      <c r="I202" s="35">
        <f ca="1">RAND()*H208</f>
        <v>1.452422810174979</v>
      </c>
      <c r="J202" s="36" cm="1">
        <f t="array" aca="1" ref="J202" ca="1">INDEX(H195:H208,RANK(I202,I195:I208))</f>
        <v>12</v>
      </c>
      <c r="K202" s="65" t="s">
        <v>152</v>
      </c>
      <c r="P202" s="66" t="str">
        <f ca="1">VLOOKUP(H202,J195:K208,2,0)</f>
        <v>schonen fossile Ressourcen</v>
      </c>
    </row>
    <row r="203" spans="8:16" ht="15" hidden="1" customHeight="1" x14ac:dyDescent="0.25">
      <c r="H203" s="34">
        <v>9</v>
      </c>
      <c r="I203" s="35">
        <f ca="1">RAND()*H208</f>
        <v>13.593282204908105</v>
      </c>
      <c r="J203" s="36" cm="1">
        <f t="array" aca="1" ref="J203" ca="1">INDEX(H195:H208,RANK(I203,I195:I208))</f>
        <v>2</v>
      </c>
      <c r="K203" s="65" t="s">
        <v>153</v>
      </c>
      <c r="P203" s="66" t="str">
        <f ca="1">VLOOKUP(H203,J195:K208,2,0)</f>
        <v>sinken</v>
      </c>
    </row>
    <row r="204" spans="8:16" ht="15" hidden="1" customHeight="1" x14ac:dyDescent="0.25">
      <c r="H204" s="34">
        <v>10</v>
      </c>
      <c r="I204" s="35">
        <f ca="1">RAND()*H208</f>
        <v>0.97360346583159174</v>
      </c>
      <c r="J204" s="36" cm="1">
        <f t="array" aca="1" ref="J204" ca="1">INDEX(H195:H208,RANK(I204,I195:I208))</f>
        <v>13</v>
      </c>
      <c r="K204" s="65" t="s">
        <v>154</v>
      </c>
      <c r="P204" s="66" t="str">
        <f ca="1">VLOOKUP(H204,J195:K208,2,0)</f>
        <v>Metall</v>
      </c>
    </row>
    <row r="205" spans="8:16" ht="15" hidden="1" customHeight="1" x14ac:dyDescent="0.25">
      <c r="H205" s="34">
        <v>11</v>
      </c>
      <c r="I205" s="35">
        <f ca="1">RAND()*H208</f>
        <v>3.2608828546566859</v>
      </c>
      <c r="J205" s="36" cm="1">
        <f t="array" aca="1" ref="J205" ca="1">INDEX(H195:H208,RANK(I205,I195:I208))</f>
        <v>9</v>
      </c>
      <c r="K205" s="65" t="s">
        <v>155</v>
      </c>
      <c r="P205" s="66" t="str">
        <f ca="1">VLOOKUP(H205,J195:K208,2,0)</f>
        <v>Holz</v>
      </c>
    </row>
    <row r="206" spans="8:16" ht="15" hidden="1" customHeight="1" x14ac:dyDescent="0.25">
      <c r="H206" s="34">
        <v>12</v>
      </c>
      <c r="I206" s="35">
        <f ca="1">RAND()*H208</f>
        <v>13.726266521394038</v>
      </c>
      <c r="J206" s="36" cm="1">
        <f t="array" aca="1" ref="J206" ca="1">INDEX(H195:H208,RANK(I206,I195:I208))</f>
        <v>1</v>
      </c>
      <c r="K206" s="65" t="s">
        <v>156</v>
      </c>
      <c r="P206" s="66" t="str">
        <f ca="1">VLOOKUP(H206,J195:K208,2,0)</f>
        <v>Arbeitgeber (Bauernhof, Agrarsektor, …)</v>
      </c>
    </row>
    <row r="207" spans="8:16" ht="15" hidden="1" customHeight="1" x14ac:dyDescent="0.25">
      <c r="H207" s="34">
        <v>13</v>
      </c>
      <c r="I207" s="35">
        <f ca="1">RAND()*H208</f>
        <v>13.249994918987031</v>
      </c>
      <c r="J207" s="36" cm="1">
        <f t="array" aca="1" ref="J207" ca="1">INDEX(H195:H208,RANK(I207,I195:I208))</f>
        <v>3</v>
      </c>
      <c r="K207" s="65" t="s">
        <v>157</v>
      </c>
      <c r="P207" s="66" t="str">
        <f ca="1">VLOOKUP(H207,J195:K208,2,0)</f>
        <v>vor</v>
      </c>
    </row>
    <row r="208" spans="8:16" ht="15" hidden="1" customHeight="1" x14ac:dyDescent="0.25">
      <c r="H208" s="37">
        <v>14</v>
      </c>
      <c r="I208" s="35">
        <f ca="1">RAND()*H208</f>
        <v>3.2503643264173201</v>
      </c>
      <c r="J208" s="36" cm="1">
        <f t="array" aca="1" ref="J208" ca="1">INDEX(H195:H208,RANK(I208,I195:I208))</f>
        <v>10</v>
      </c>
      <c r="K208" s="65" t="s">
        <v>158</v>
      </c>
      <c r="P208" s="66" t="str">
        <f ca="1">VLOOKUP(H208,J195:K208,2,0)</f>
        <v>Rohstoffe</v>
      </c>
    </row>
    <row r="210" spans="8:16" ht="15" hidden="1" customHeight="1" thickBot="1" x14ac:dyDescent="0.3">
      <c r="J210" s="33"/>
      <c r="K210" s="33"/>
      <c r="P210" s="10" t="s">
        <v>159</v>
      </c>
    </row>
    <row r="211" spans="8:16" ht="15" hidden="1" customHeight="1" x14ac:dyDescent="0.25">
      <c r="H211" s="34">
        <v>1</v>
      </c>
      <c r="I211" s="35">
        <f ca="1">RAND()*H224</f>
        <v>9.1163381990706576</v>
      </c>
      <c r="J211" s="36" cm="1">
        <f t="array" aca="1" ref="J211" ca="1">INDEX(H211:H224,RANK(I211,I211:I224))</f>
        <v>6</v>
      </c>
      <c r="K211" s="65" t="s">
        <v>80</v>
      </c>
      <c r="P211" s="66" t="str">
        <f ca="1">VLOOKUP(H211,J211:K224,2,0)</f>
        <v>schont die fossilen Brennstoffvorräte</v>
      </c>
    </row>
    <row r="212" spans="8:16" ht="15" hidden="1" customHeight="1" x14ac:dyDescent="0.25">
      <c r="H212" s="34">
        <v>2</v>
      </c>
      <c r="I212" s="35">
        <f ca="1">RAND()*H224</f>
        <v>13.383713842308763</v>
      </c>
      <c r="J212" s="36" cm="1">
        <f t="array" aca="1" ref="J212" ca="1">INDEX(H211:H224,RANK(I212,I211:I224))</f>
        <v>1</v>
      </c>
      <c r="K212" s="65" t="s">
        <v>81</v>
      </c>
      <c r="P212" s="66" t="str">
        <f ca="1">VLOOKUP(H212,J211:K224,2,0)</f>
        <v>zerstört</v>
      </c>
    </row>
    <row r="213" spans="8:16" ht="15" hidden="1" customHeight="1" x14ac:dyDescent="0.25">
      <c r="H213" s="34">
        <v>3</v>
      </c>
      <c r="I213" s="35">
        <f ca="1">RAND()*H224</f>
        <v>1.5309127761761054</v>
      </c>
      <c r="J213" s="36" cm="1">
        <f t="array" aca="1" ref="J213" ca="1">INDEX(H211:H224,RANK(I213,I211:I224))</f>
        <v>13</v>
      </c>
      <c r="K213" s="65" t="s">
        <v>83</v>
      </c>
      <c r="P213" s="66" t="str">
        <f ca="1">VLOOKUP(H213,J211:K224,2,0)</f>
        <v>schont die organischen Rohstoffe</v>
      </c>
    </row>
    <row r="214" spans="8:16" ht="15" hidden="1" customHeight="1" x14ac:dyDescent="0.25">
      <c r="H214" s="34">
        <v>4</v>
      </c>
      <c r="I214" s="35">
        <f ca="1">RAND()*H224</f>
        <v>4.5187406767996032</v>
      </c>
      <c r="J214" s="36" cm="1">
        <f t="array" aca="1" ref="J214" ca="1">INDEX(H211:H224,RANK(I214,I211:I224))</f>
        <v>9</v>
      </c>
      <c r="K214" s="65" t="s">
        <v>85</v>
      </c>
      <c r="P214" s="66" t="str">
        <f ca="1">VLOOKUP(H214,J211:K224,2,0)</f>
        <v>Bildungsträger</v>
      </c>
    </row>
    <row r="215" spans="8:16" ht="15" hidden="1" customHeight="1" x14ac:dyDescent="0.25">
      <c r="H215" s="34">
        <v>5</v>
      </c>
      <c r="I215" s="35">
        <f ca="1">RAND()*H224</f>
        <v>8.9647276108508365</v>
      </c>
      <c r="J215" s="36" cm="1">
        <f t="array" aca="1" ref="J215" ca="1">INDEX(H211:H224,RANK(I215,I211:I224))</f>
        <v>7</v>
      </c>
      <c r="K215" s="65" t="s">
        <v>87</v>
      </c>
      <c r="P215" s="66" t="str">
        <f ca="1">VLOOKUP(H215,J211:K224,2,0)</f>
        <v>Lebensmittel</v>
      </c>
    </row>
    <row r="216" spans="8:16" ht="15" hidden="1" customHeight="1" x14ac:dyDescent="0.25">
      <c r="H216" s="34">
        <v>6</v>
      </c>
      <c r="I216" s="35">
        <f ca="1">RAND()*H224</f>
        <v>1.7397080949527499</v>
      </c>
      <c r="J216" s="36" cm="1">
        <f t="array" aca="1" ref="J216" ca="1">INDEX(H211:H224,RANK(I216,I211:I224))</f>
        <v>12</v>
      </c>
      <c r="K216" s="65" t="s">
        <v>89</v>
      </c>
      <c r="P216" s="66" t="str">
        <f ca="1">VLOOKUP(H216,J211:K224,2,0)</f>
        <v>Energieträger</v>
      </c>
    </row>
    <row r="217" spans="8:16" ht="15" hidden="1" customHeight="1" x14ac:dyDescent="0.25">
      <c r="H217" s="34">
        <v>7</v>
      </c>
      <c r="I217" s="35">
        <f ca="1">RAND()*H224</f>
        <v>3.3023673346706617</v>
      </c>
      <c r="J217" s="36" cm="1">
        <f t="array" aca="1" ref="J217" ca="1">INDEX(H211:H224,RANK(I217,I211:I224))</f>
        <v>10</v>
      </c>
      <c r="K217" s="65" t="s">
        <v>91</v>
      </c>
      <c r="P217" s="66" t="str">
        <f ca="1">VLOOKUP(H217,J211:K224,2,0)</f>
        <v>Verbrennung</v>
      </c>
    </row>
    <row r="218" spans="8:16" ht="15" hidden="1" customHeight="1" x14ac:dyDescent="0.25">
      <c r="H218" s="34">
        <v>8</v>
      </c>
      <c r="I218" s="35">
        <f ca="1">RAND()*H224</f>
        <v>2.2038530507831888</v>
      </c>
      <c r="J218" s="36" cm="1">
        <f t="array" aca="1" ref="J218" ca="1">INDEX(H211:H224,RANK(I218,I211:I224))</f>
        <v>11</v>
      </c>
      <c r="K218" s="65" t="s">
        <v>160</v>
      </c>
      <c r="P218" s="66" t="str">
        <f ca="1">VLOOKUP(H218,J211:K224,2,0)</f>
        <v>Bodenverhältnisse</v>
      </c>
    </row>
    <row r="219" spans="8:16" ht="15" hidden="1" customHeight="1" x14ac:dyDescent="0.25">
      <c r="H219" s="34">
        <v>9</v>
      </c>
      <c r="I219" s="35">
        <f ca="1">RAND()*H224</f>
        <v>9.8412090091449844</v>
      </c>
      <c r="J219" s="36" cm="1">
        <f t="array" aca="1" ref="J219" ca="1">INDEX(H211:H224,RANK(I219,I211:I224))</f>
        <v>5</v>
      </c>
      <c r="K219" s="65" t="s">
        <v>156</v>
      </c>
      <c r="P219" s="66" t="str">
        <f ca="1">VLOOKUP(H219,J211:K224,2,0)</f>
        <v>Klimaverhältnisse</v>
      </c>
    </row>
    <row r="220" spans="8:16" ht="15" hidden="1" customHeight="1" x14ac:dyDescent="0.25">
      <c r="H220" s="34">
        <v>10</v>
      </c>
      <c r="I220" s="35">
        <f ca="1">RAND()*H224</f>
        <v>9.3770884249177566E-2</v>
      </c>
      <c r="J220" s="36" cm="1">
        <f t="array" aca="1" ref="J220" ca="1">INDEX(H211:H224,RANK(I220,I211:I224))</f>
        <v>14</v>
      </c>
      <c r="K220" s="65" t="s">
        <v>161</v>
      </c>
      <c r="P220" s="66" t="str">
        <f ca="1">VLOOKUP(H220,J211:K224,2,0)</f>
        <v>verringert</v>
      </c>
    </row>
    <row r="221" spans="8:16" ht="15" hidden="1" customHeight="1" x14ac:dyDescent="0.25">
      <c r="H221" s="34">
        <v>11</v>
      </c>
      <c r="I221" s="35">
        <f ca="1">RAND()*H224</f>
        <v>13.070951590329733</v>
      </c>
      <c r="J221" s="36" cm="1">
        <f t="array" aca="1" ref="J221" ca="1">INDEX(H211:H224,RANK(I221,I211:I224))</f>
        <v>2</v>
      </c>
      <c r="K221" s="65" t="s">
        <v>162</v>
      </c>
      <c r="P221" s="66" t="str">
        <f ca="1">VLOOKUP(H221,J211:K224,2,0)</f>
        <v>NOx</v>
      </c>
    </row>
    <row r="222" spans="8:16" ht="15" hidden="1" customHeight="1" x14ac:dyDescent="0.25">
      <c r="H222" s="34">
        <v>12</v>
      </c>
      <c r="I222" s="35">
        <f ca="1">RAND()*H224</f>
        <v>5.0568684417779028</v>
      </c>
      <c r="J222" s="36" cm="1">
        <f t="array" aca="1" ref="J222" ca="1">INDEX(H211:H224,RANK(I222,I211:I224))</f>
        <v>8</v>
      </c>
      <c r="K222" s="65" t="s">
        <v>163</v>
      </c>
      <c r="P222" s="66" t="str">
        <f ca="1">VLOOKUP(H222,J211:K224,2,0)</f>
        <v>CO2</v>
      </c>
    </row>
    <row r="223" spans="8:16" ht="15" hidden="1" customHeight="1" x14ac:dyDescent="0.25">
      <c r="H223" s="34">
        <v>13</v>
      </c>
      <c r="I223" s="35">
        <f ca="1">RAND()*H224</f>
        <v>12.421962920966035</v>
      </c>
      <c r="J223" s="36" cm="1">
        <f t="array" aca="1" ref="J223" ca="1">INDEX(H211:H224,RANK(I223,I211:I224))</f>
        <v>3</v>
      </c>
      <c r="K223" s="65" t="s">
        <v>164</v>
      </c>
      <c r="P223" s="66" t="str">
        <f ca="1">VLOOKUP(H223,J211:K224,2,0)</f>
        <v>schützt</v>
      </c>
    </row>
    <row r="224" spans="8:16" ht="15" hidden="1" customHeight="1" x14ac:dyDescent="0.25">
      <c r="H224" s="37">
        <v>14</v>
      </c>
      <c r="I224" s="35">
        <f ca="1">RAND()*H224</f>
        <v>10.520545679417816</v>
      </c>
      <c r="J224" s="36" cm="1">
        <f t="array" aca="1" ref="J224" ca="1">INDEX(H211:H224,RANK(I224,I211:I224))</f>
        <v>4</v>
      </c>
      <c r="K224" s="65" t="s">
        <v>165</v>
      </c>
      <c r="P224" s="66" t="str">
        <f ca="1">VLOOKUP(H224,J211:K224,2,0)</f>
        <v>erhöht</v>
      </c>
    </row>
  </sheetData>
  <sheetProtection algorithmName="SHA-512" hashValue="VGB3PwGDP0OaYT+jaKyYMjUyfIpFtOW7hc01X+lv3N+0cH/MlJ5rZblMx7Lye6GT9O8sRJWF7nzG2rNrz8EMhQ==" saltValue="s/gHzSws0SZ5yQEGOwdpgw==" spinCount="100000" sheet="1" objects="1" scenarios="1" selectLockedCells="1"/>
  <sortState xmlns:xlrd2="http://schemas.microsoft.com/office/spreadsheetml/2017/richdata2" ref="AW89:AW91">
    <sortCondition ref="AW89"/>
  </sortState>
  <mergeCells count="70">
    <mergeCell ref="J113:O113"/>
    <mergeCell ref="E39:V39"/>
    <mergeCell ref="E40:V40"/>
    <mergeCell ref="D42:U42"/>
    <mergeCell ref="E105:Z105"/>
    <mergeCell ref="E92:Z93"/>
    <mergeCell ref="E98:Z99"/>
    <mergeCell ref="D65:AB65"/>
    <mergeCell ref="D70:AB70"/>
    <mergeCell ref="E83:Z84"/>
    <mergeCell ref="E89:Z90"/>
    <mergeCell ref="E86:Z87"/>
    <mergeCell ref="E95:Z96"/>
    <mergeCell ref="D104:AB104"/>
    <mergeCell ref="E47:AA47"/>
    <mergeCell ref="D78:AB78"/>
    <mergeCell ref="D13:U13"/>
    <mergeCell ref="E106:Z106"/>
    <mergeCell ref="E107:Z107"/>
    <mergeCell ref="E108:Z108"/>
    <mergeCell ref="E109:Z109"/>
    <mergeCell ref="D14:U14"/>
    <mergeCell ref="D15:U15"/>
    <mergeCell ref="D16:U16"/>
    <mergeCell ref="D17:U17"/>
    <mergeCell ref="D19:U19"/>
    <mergeCell ref="E50:AA50"/>
    <mergeCell ref="E24:AA24"/>
    <mergeCell ref="E25:AA25"/>
    <mergeCell ref="D44:AB44"/>
    <mergeCell ref="E45:AA45"/>
    <mergeCell ref="E46:AA46"/>
    <mergeCell ref="D6:AB6"/>
    <mergeCell ref="E7:AA7"/>
    <mergeCell ref="E8:AA8"/>
    <mergeCell ref="D10:AB10"/>
    <mergeCell ref="D12:U12"/>
    <mergeCell ref="AD1:AF2"/>
    <mergeCell ref="P113:U113"/>
    <mergeCell ref="G80:U80"/>
    <mergeCell ref="G79:U79"/>
    <mergeCell ref="E76:Y76"/>
    <mergeCell ref="E75:Y75"/>
    <mergeCell ref="E74:Y74"/>
    <mergeCell ref="E73:Y73"/>
    <mergeCell ref="E72:Y72"/>
    <mergeCell ref="E71:Y71"/>
    <mergeCell ref="E59:V59"/>
    <mergeCell ref="E60:V60"/>
    <mergeCell ref="E61:V61"/>
    <mergeCell ref="E62:V62"/>
    <mergeCell ref="E63:V63"/>
    <mergeCell ref="M68:X68"/>
    <mergeCell ref="E22:AA22"/>
    <mergeCell ref="E23:AA23"/>
    <mergeCell ref="D21:AB21"/>
    <mergeCell ref="E48:AA48"/>
    <mergeCell ref="E49:AA49"/>
    <mergeCell ref="D33:AB33"/>
    <mergeCell ref="E35:V35"/>
    <mergeCell ref="E36:V36"/>
    <mergeCell ref="D37:U37"/>
    <mergeCell ref="D38:U38"/>
    <mergeCell ref="D82:AB82"/>
    <mergeCell ref="D103:AB103"/>
    <mergeCell ref="D112:AB112"/>
    <mergeCell ref="D58:AB58"/>
    <mergeCell ref="M67:R67"/>
    <mergeCell ref="M66:U66"/>
    <mergeCell ref="E110:Z110"/>
  </mergeCells>
  <conditionalFormatting sqref="K120:K143">
    <cfRule type="expression" dxfId="7" priority="25">
      <formula>_xlfn.ISFORMULA(#REF!)=TRUE</formula>
    </cfRule>
  </conditionalFormatting>
  <conditionalFormatting sqref="K146:K157 K160:K175 K211:K224">
    <cfRule type="expression" dxfId="6" priority="5">
      <formula>_xlfn.ISFORMULA($CF146)=TRUE</formula>
    </cfRule>
  </conditionalFormatting>
  <conditionalFormatting sqref="K178:K192">
    <cfRule type="expression" dxfId="5" priority="2">
      <formula>_xlfn.ISFORMULA($CF178)=TRUE</formula>
    </cfRule>
  </conditionalFormatting>
  <conditionalFormatting sqref="K195:K208">
    <cfRule type="expression" dxfId="4" priority="1">
      <formula>_xlfn.ISFORMULA($CF195)=TRUE</formula>
    </cfRule>
  </conditionalFormatting>
  <conditionalFormatting sqref="AD1">
    <cfRule type="cellIs" dxfId="3" priority="10" stopIfTrue="1" operator="equal">
      <formula>"Anzeigen!"</formula>
    </cfRule>
  </conditionalFormatting>
  <conditionalFormatting sqref="AD6:AF11 AD20:AF20 AU12:AW19 AD33:AF34 AD43:AF43 AU35:AW42">
    <cfRule type="expression" dxfId="2" priority="28">
      <formula>AND($AD$3="Nicht anzeigen!",$AD$184&lt;&gt;$AF$184)</formula>
    </cfRule>
  </conditionalFormatting>
  <conditionalFormatting sqref="AD6:AF11 AD20:AF34 AU12:AW19 AD43:AF116 AU35:AW42 C116:AC116">
    <cfRule type="expression" dxfId="1" priority="7">
      <formula>AND($AD$1="Nicht anzeigen!",$AD$118&lt;&gt;$AF$118)</formula>
    </cfRule>
  </conditionalFormatting>
  <conditionalFormatting sqref="AD21:AF32 AD44:AF57">
    <cfRule type="expression" dxfId="0" priority="3">
      <formula>AND($AD$3="Nicht anzeigen!",$AD$158&lt;&gt;$AF$158)</formula>
    </cfRule>
  </conditionalFormatting>
  <dataValidations count="8">
    <dataValidation type="list" allowBlank="1" showInputMessage="1" showErrorMessage="1" sqref="E71:W76 U60:V63 M68:V68 T67:U67 E105:Z110 S66:S67 G79:S80 E59:T63 M66:P67 Q66:R66 J113:M113 P113:S113" xr:uid="{00000000-0002-0000-0000-000000000000}">
      <formula1>Antworten_ÖG1</formula1>
    </dataValidation>
    <dataValidation type="list" allowBlank="1" showInputMessage="1" showErrorMessage="1" sqref="D89 D86 D92 D98 D95 D83" xr:uid="{00000000-0002-0000-0000-000001000000}">
      <formula1>Ankreuzen</formula1>
    </dataValidation>
    <dataValidation type="list" allowBlank="1" showInputMessage="1" showErrorMessage="1" sqref="AD1" xr:uid="{00000000-0002-0000-0000-000002000000}">
      <formula1>"Anzeigen!, Nicht anzeigen!"</formula1>
    </dataValidation>
    <dataValidation type="list" allowBlank="1" showInputMessage="1" showErrorMessage="1" sqref="E35:V36 D37:U38 E39:V40 D42:U42" xr:uid="{00000000-0002-0000-0000-000003000000}">
      <formula1>AntwortWB8</formula1>
    </dataValidation>
    <dataValidation type="list" allowBlank="1" showInputMessage="1" showErrorMessage="1" sqref="D12:U17 D19:U19" xr:uid="{00000000-0002-0000-0000-000004000000}">
      <formula1>AntwortWB9</formula1>
    </dataValidation>
    <dataValidation type="list" allowBlank="1" showInputMessage="1" showErrorMessage="1" sqref="E7:AA8" xr:uid="{00000000-0002-0000-0000-000005000000}">
      <formula1>AntwortWB6_7</formula1>
    </dataValidation>
    <dataValidation type="list" allowBlank="1" showInputMessage="1" showErrorMessage="1" sqref="E22:AA25" xr:uid="{00000000-0002-0000-0000-000006000000}">
      <formula1>AntwortWB3_4</formula1>
    </dataValidation>
    <dataValidation type="list" allowBlank="1" showInputMessage="1" showErrorMessage="1" sqref="E45:AA50" xr:uid="{00000000-0002-0000-0000-000007000000}">
      <formula1>AntwortWB2</formula1>
    </dataValidation>
  </dataValidations>
  <pageMargins left="0.19685039370078741" right="0.19685039370078741" top="1.1811023622047245" bottom="0.59055118110236227" header="0.39370078740157483" footer="0.39370078740157483"/>
  <pageSetup paperSize="9" scale="90" orientation="portrait" blackAndWhite="1" r:id="rId1"/>
  <headerFooter>
    <oddHeader>&amp;L&amp;G</oddHeader>
    <oddFooter>&amp;R&amp;"+,Fett"&amp;8Seite &amp;P</oddFooter>
  </headerFooter>
  <rowBreaks count="1" manualBreakCount="1">
    <brk id="64" max="27" man="1"/>
  </row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16</vt:i4>
      </vt:variant>
    </vt:vector>
  </HeadingPairs>
  <TitlesOfParts>
    <vt:vector size="17" baseType="lpstr">
      <vt:lpstr>Antworten</vt:lpstr>
      <vt:lpstr>Ankreuzen</vt:lpstr>
      <vt:lpstr>Antworten_ÖG1</vt:lpstr>
      <vt:lpstr>AntwortWB2</vt:lpstr>
      <vt:lpstr>AntwortWB3_4</vt:lpstr>
      <vt:lpstr>AntwortWB6_7</vt:lpstr>
      <vt:lpstr>AntwortWB8</vt:lpstr>
      <vt:lpstr>AntwortWB9</vt:lpstr>
      <vt:lpstr>Antworten!Druckbereich</vt:lpstr>
      <vt:lpstr>EK</vt:lpstr>
      <vt:lpstr>FB_1</vt:lpstr>
      <vt:lpstr>GK</vt:lpstr>
      <vt:lpstr>SNAME</vt:lpstr>
      <vt:lpstr>SPI_gPKTE</vt:lpstr>
      <vt:lpstr>SPI_KOMP</vt:lpstr>
      <vt:lpstr>SPI_mPKTE</vt:lpstr>
      <vt:lpstr>XYZ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wharasleben</dc:creator>
  <cp:lastModifiedBy>Harasleben Wolfgang</cp:lastModifiedBy>
  <cp:lastPrinted>2023-11-15T13:36:30Z</cp:lastPrinted>
  <dcterms:created xsi:type="dcterms:W3CDTF">2020-11-01T16:45:43Z</dcterms:created>
  <dcterms:modified xsi:type="dcterms:W3CDTF">2023-11-16T16:59:15Z</dcterms:modified>
</cp:coreProperties>
</file>